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Income Log" sheetId="3" state="visible" r:id="rId5"/>
    <sheet name="Bills Calendar" sheetId="4" state="visible" r:id="rId6"/>
    <sheet name="Zero-Based Plan" sheetId="5" state="visible" r:id="rId7"/>
    <sheet name="Percentage Plan" sheetId="6" state="visible" r:id="rId8"/>
    <sheet name="Buffer &amp; Sinking Funds" sheetId="7" state="visible" r:id="rId9"/>
    <sheet name="Taxes" sheetId="8" state="visible" r:id="rId10"/>
    <sheet name="Scenarios" sheetId="9" state="visible" r:id="rId11"/>
    <sheet name="Actuals vs Plan" sheetId="10" state="visible" r:id="rId12"/>
    <sheet name="Printable Worksheet" sheetId="11" state="visible" r:id="rId13"/>
  </sheets>
  <definedNames>
    <definedName function="false" hidden="false" localSheetId="10" name="_xlnm.Print_Area" vbProcedure="false">'Printable Worksheet'!$A$1:$D$31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<sst xmlns="http://schemas.openxmlformats.org/spreadsheetml/2006/main" count="246" uniqueCount="191">
  <si>
    <t xml:space="preserve">Variable Income Budget Template</t>
  </si>
  <si>
    <t xml:space="preserve">For freelancers, contractors, commission and gig earners: budget from what you can count on, not your best month.</t>
  </si>
  <si>
    <t xml:space="preserve">1. Setup</t>
  </si>
  <si>
    <t xml:space="preserve">The month you're planning, your tax set-aside rate, your safe-to-spend baseline (what a lean month brings in), and your buffer.</t>
  </si>
  <si>
    <t xml:space="preserve">2. Income Log</t>
  </si>
  <si>
    <t xml:space="preserve">Every payment on the day it arrived: client payments, retainers, tips, commissions, refunds. Tax set-aside is calculated per payment.</t>
  </si>
  <si>
    <t xml:space="preserve">3. Bills Calendar</t>
  </si>
  <si>
    <t xml:space="preserve">Every regular bill, its due day, and whether it's a Must, a Need or a Want.</t>
  </si>
  <si>
    <t xml:space="preserve">4. Zero-Based Plan</t>
  </si>
  <si>
    <t xml:space="preserve">Gives this month's income a job in priority order: Musts, Needs, buffer, sinking funds, then Wants. Add flexible spending (groceries, fuel) at the bottom.</t>
  </si>
  <si>
    <t xml:space="preserve">5. Percentage Plan</t>
  </si>
  <si>
    <t xml:space="preserve">The same month as target percentages, if you prefer to budget by share of income.</t>
  </si>
  <si>
    <t xml:space="preserve">6. Buffer &amp; Sinking Funds</t>
  </si>
  <si>
    <t xml:space="preserve">How big your cushion should be, how much of it you have, and irregular costs turned into monthly amounts.</t>
  </si>
  <si>
    <t xml:space="preserve">7. Taxes</t>
  </si>
  <si>
    <t xml:space="preserve">Set-asides grouped into the four US federal estimated-tax periods, with their due dates.</t>
  </si>
  <si>
    <t xml:space="preserve">8. Scenarios</t>
  </si>
  <si>
    <t xml:space="preserve">The plan run on a low, average and high month, so you can see what gets funded in each.</t>
  </si>
  <si>
    <t xml:space="preserve">9. Actuals vs Plan</t>
  </si>
  <si>
    <t xml:space="preserve">At month end, type what you actually spent and compare it with the plan.</t>
  </si>
  <si>
    <t xml:space="preserve">Yellow cells</t>
  </si>
  <si>
    <t xml:space="preserve">(blue text) are yours to type in. Everything else calculates on its own — no need to touch it.</t>
  </si>
  <si>
    <t xml:space="preserve">Sample data</t>
  </si>
  <si>
    <t xml:space="preserve">The template opens with example income and bills so you can see it working. Replace them with your own, or clear them.</t>
  </si>
  <si>
    <t xml:space="preserve">Tax rate</t>
  </si>
  <si>
    <t xml:space="preserve">The 25% on Setup is a placeholder, not advice. Your rate depends on your income, deductions and where you live. Use last year's return or ask a tax professional, then change it.</t>
  </si>
  <si>
    <t xml:space="preserve">Google Sheets</t>
  </si>
  <si>
    <t xml:space="preserve">If you opened a shared copy, use File → Make a copy first, so your numbers stay private to you.</t>
  </si>
  <si>
    <t xml:space="preserve">Privacy</t>
  </si>
  <si>
    <t xml:space="preserve">Never type account or card numbers into this file.</t>
  </si>
  <si>
    <t xml:space="preserve">From Cash Flow Calendar · cashflowcalendar.app</t>
  </si>
  <si>
    <t xml:space="preserve">Setup</t>
  </si>
  <si>
    <t xml:space="preserve">Fill in the yellow cells.</t>
  </si>
  <si>
    <t xml:space="preserve">Month you're planning (type the 1st)</t>
  </si>
  <si>
    <t xml:space="preserve">Tax set-aside rate</t>
  </si>
  <si>
    <t xml:space="preserve">Placeholder, not advice. Set it from last year's return or a tax professional.</t>
  </si>
  <si>
    <t xml:space="preserve">Safe-to-spend baseline (a lean month's income)</t>
  </si>
  <si>
    <t xml:space="preserve">Budget your commitments around this, not your average. The Income Log shows your lowest recent month to help you pick it.</t>
  </si>
  <si>
    <t xml:space="preserve">Buffer goal (months of Musts + Needs)</t>
  </si>
  <si>
    <t xml:space="preserve">Buffer you have today</t>
  </si>
  <si>
    <t xml:space="preserve">Calculated — no need to edit</t>
  </si>
  <si>
    <t xml:space="preserve">Last day of the month</t>
  </si>
  <si>
    <t xml:space="preserve">Income Log</t>
  </si>
  <si>
    <t xml:space="preserve">Every payment on the day it reached your account.</t>
  </si>
  <si>
    <t xml:space="preserve">Your last 12 months</t>
  </si>
  <si>
    <t xml:space="preserve">Date</t>
  </si>
  <si>
    <t xml:space="preserve">Source</t>
  </si>
  <si>
    <t xml:space="preserve">Type</t>
  </si>
  <si>
    <t xml:space="preserve">Amount</t>
  </si>
  <si>
    <t xml:space="preserve">Tax set-aside</t>
  </si>
  <si>
    <t xml:space="preserve">After tax</t>
  </si>
  <si>
    <t xml:space="preserve">Note</t>
  </si>
  <si>
    <t xml:space="preserve">Month</t>
  </si>
  <si>
    <t xml:space="preserve">Income</t>
  </si>
  <si>
    <t xml:space="preserve">Client A</t>
  </si>
  <si>
    <t xml:space="preserve">Client payment</t>
  </si>
  <si>
    <t xml:space="preserve">Sample — replace with your own payments</t>
  </si>
  <si>
    <t xml:space="preserve">Retainer — Client B</t>
  </si>
  <si>
    <t xml:space="preserve">Retainer</t>
  </si>
  <si>
    <t xml:space="preserve">Client C</t>
  </si>
  <si>
    <t xml:space="preserve">Lowest month with income</t>
  </si>
  <si>
    <t xml:space="preserve">Average (months with income)</t>
  </si>
  <si>
    <t xml:space="preserve">Highest month</t>
  </si>
  <si>
    <t xml:space="preserve">Your lowest month is a sensible starting point for the baseline on Setup.</t>
  </si>
  <si>
    <t xml:space="preserve">Bills Calendar</t>
  </si>
  <si>
    <t xml:space="preserve">Every regular bill, its due day, and how essential it is.</t>
  </si>
  <si>
    <t xml:space="preserve">Bill</t>
  </si>
  <si>
    <t xml:space="preserve">Monthly amount</t>
  </si>
  <si>
    <t xml:space="preserve">Due day</t>
  </si>
  <si>
    <t xml:space="preserve">Priority</t>
  </si>
  <si>
    <t xml:space="preserve">Category</t>
  </si>
  <si>
    <t xml:space="preserve">Due this month</t>
  </si>
  <si>
    <t xml:space="preserve">Rent</t>
  </si>
  <si>
    <t xml:space="preserve">Must</t>
  </si>
  <si>
    <t xml:space="preserve">Housing</t>
  </si>
  <si>
    <t xml:space="preserve">Sample — replace with your own bills</t>
  </si>
  <si>
    <t xml:space="preserve">Health insurance</t>
  </si>
  <si>
    <t xml:space="preserve">Insurance</t>
  </si>
  <si>
    <t xml:space="preserve">Utilities</t>
  </si>
  <si>
    <t xml:space="preserve">Student loan (minimum)</t>
  </si>
  <si>
    <t xml:space="preserve">Debt</t>
  </si>
  <si>
    <t xml:space="preserve">Phone</t>
  </si>
  <si>
    <t xml:space="preserve">Need</t>
  </si>
  <si>
    <t xml:space="preserve">Software subscriptions</t>
  </si>
  <si>
    <t xml:space="preserve">Business</t>
  </si>
  <si>
    <t xml:space="preserve">Gym</t>
  </si>
  <si>
    <t xml:space="preserve">Want</t>
  </si>
  <si>
    <t xml:space="preserve">Personal</t>
  </si>
  <si>
    <t xml:space="preserve">Streaming</t>
  </si>
  <si>
    <t xml:space="preserve">Subscriptions</t>
  </si>
  <si>
    <t xml:space="preserve">Must: rent, insurance, minimum debt payments — can't skip. Need: important but flexible. Want: first to pause in a lean month. Due day 29–31 in a shorter month moves to its last day.</t>
  </si>
  <si>
    <t xml:space="preserve">Zero-Based Plan</t>
  </si>
  <si>
    <t xml:space="preserve">This month's income, given a job in priority order. What can't be funded shows as short.</t>
  </si>
  <si>
    <t xml:space="preserve">Income received this month</t>
  </si>
  <si>
    <t xml:space="preserve">Available to give a job</t>
  </si>
  <si>
    <t xml:space="preserve">Step</t>
  </si>
  <si>
    <t xml:space="preserve">What</t>
  </si>
  <si>
    <t xml:space="preserve">Planned</t>
  </si>
  <si>
    <t xml:space="preserve">Funded</t>
  </si>
  <si>
    <t xml:space="preserve">Short</t>
  </si>
  <si>
    <t xml:space="preserve">1</t>
  </si>
  <si>
    <t xml:space="preserve">Musts</t>
  </si>
  <si>
    <t xml:space="preserve">2</t>
  </si>
  <si>
    <t xml:space="preserve">Needs</t>
  </si>
  <si>
    <t xml:space="preserve">3</t>
  </si>
  <si>
    <t xml:space="preserve">Buffer top-up</t>
  </si>
  <si>
    <t xml:space="preserve">4</t>
  </si>
  <si>
    <t xml:space="preserve">Sinking funds</t>
  </si>
  <si>
    <t xml:space="preserve">5</t>
  </si>
  <si>
    <t xml:space="preserve">Wants</t>
  </si>
  <si>
    <t xml:space="preserve">Left without a job</t>
  </si>
  <si>
    <t xml:space="preserve">Flexible spending (monthly amounts)</t>
  </si>
  <si>
    <t xml:space="preserve">Item</t>
  </si>
  <si>
    <t xml:space="preserve">Groceries</t>
  </si>
  <si>
    <t xml:space="preserve">Fuel and transport</t>
  </si>
  <si>
    <t xml:space="preserve">Personal and household</t>
  </si>
  <si>
    <t xml:space="preserve">Eating out</t>
  </si>
  <si>
    <t xml:space="preserve">Bills come from the Bills Calendar tab. Add spending that isn't a bill here. Funding runs top to bottom: Wants are funded last, so they're the first thing a lean month cuts.</t>
  </si>
  <si>
    <t xml:space="preserve">Percentage Plan</t>
  </si>
  <si>
    <t xml:space="preserve">The same month by share of income. Change the yellow percentages; they should add to 100%.</t>
  </si>
  <si>
    <t xml:space="preserve">Target %</t>
  </si>
  <si>
    <t xml:space="preserve">Target $</t>
  </si>
  <si>
    <t xml:space="preserve">Your plan $</t>
  </si>
  <si>
    <t xml:space="preserve">Difference</t>
  </si>
  <si>
    <t xml:space="preserve">Taxes</t>
  </si>
  <si>
    <t xml:space="preserve">Savings and buffer</t>
  </si>
  <si>
    <t xml:space="preserve">Total</t>
  </si>
  <si>
    <t xml:space="preserve">The tax row follows the rate on Setup. A negative difference means your plan spends more on that category than its target share of this month's income.</t>
  </si>
  <si>
    <t xml:space="preserve">Buffer &amp; Sinking Funds</t>
  </si>
  <si>
    <t xml:space="preserve">Your cushion for lean months, and irregular costs turned into monthly amounts.</t>
  </si>
  <si>
    <t xml:space="preserve">Monthly Musts + Needs</t>
  </si>
  <si>
    <t xml:space="preserve">Buffer goal</t>
  </si>
  <si>
    <t xml:space="preserve">Most to add to the buffer in one month</t>
  </si>
  <si>
    <t xml:space="preserve">Buffer you have (from Setup)</t>
  </si>
  <si>
    <t xml:space="preserve">Caps the monthly top-up so a big gap doesn't crowd out everything below it. Raise it to rebuild faster.</t>
  </si>
  <si>
    <t xml:space="preserve">Still to save</t>
  </si>
  <si>
    <t xml:space="preserve">Months your buffer covers today</t>
  </si>
  <si>
    <t xml:space="preserve">This month's top-up (planned)</t>
  </si>
  <si>
    <t xml:space="preserve">Sinking fund</t>
  </si>
  <si>
    <t xml:space="preserve">Target</t>
  </si>
  <si>
    <t xml:space="preserve">Due date</t>
  </si>
  <si>
    <t xml:space="preserve">Saved so far</t>
  </si>
  <si>
    <t xml:space="preserve">Months left</t>
  </si>
  <si>
    <t xml:space="preserve">Per month</t>
  </si>
  <si>
    <t xml:space="preserve">Laptop replacement</t>
  </si>
  <si>
    <t xml:space="preserve">Car insurance</t>
  </si>
  <si>
    <t xml:space="preserve">Holidays and gifts</t>
  </si>
  <si>
    <t xml:space="preserve">Total per month</t>
  </si>
  <si>
    <t xml:space="preserve">Your set-asides grouped into the four US federal estimated-tax periods.</t>
  </si>
  <si>
    <t xml:space="preserve">Tax year</t>
  </si>
  <si>
    <t xml:space="preserve">Period</t>
  </si>
  <si>
    <t xml:space="preserve">Income earned from</t>
  </si>
  <si>
    <t xml:space="preserve">to</t>
  </si>
  <si>
    <t xml:space="preserve">Payment due</t>
  </si>
  <si>
    <t xml:space="preserve">Set aside in period</t>
  </si>
  <si>
    <t xml:space="preserve">Q1</t>
  </si>
  <si>
    <t xml:space="preserve">Q2</t>
  </si>
  <si>
    <t xml:space="preserve">Q3</t>
  </si>
  <si>
    <t xml:space="preserve">Q4</t>
  </si>
  <si>
    <t xml:space="preserve">Year to date</t>
  </si>
  <si>
    <t xml:space="preserve">Periods and due dates are the IRS's for US federal estimated tax (Form 1040-ES). A due date on a weekend or holiday moves to the next business day. State and non-US rules differ. These figures are what you've set aside at your chosen rate — not a calculation of what you owe.</t>
  </si>
  <si>
    <t xml:space="preserve">Scenarios</t>
  </si>
  <si>
    <t xml:space="preserve">Your plan on a low, average and high month. The starting figures come from your Income Log; type over them to try others.</t>
  </si>
  <si>
    <t xml:space="preserve">Low month</t>
  </si>
  <si>
    <t xml:space="preserve">Average month</t>
  </si>
  <si>
    <t xml:space="preserve">High month</t>
  </si>
  <si>
    <t xml:space="preserve">Available</t>
  </si>
  <si>
    <t xml:space="preserve">Musts funded</t>
  </si>
  <si>
    <t xml:space="preserve">Needs funded</t>
  </si>
  <si>
    <t xml:space="preserve">Wants funded</t>
  </si>
  <si>
    <t xml:space="preserve">Left over</t>
  </si>
  <si>
    <t xml:space="preserve">Musts short</t>
  </si>
  <si>
    <t xml:space="preserve">“Musts short” above zero means that month can't cover your essentials: that's what the buffer is for. If the low month is short every time, the baseline on Setup is set too high.</t>
  </si>
  <si>
    <t xml:space="preserve">Actuals vs Plan</t>
  </si>
  <si>
    <t xml:space="preserve">At month end, type what actually happened and compare.</t>
  </si>
  <si>
    <t xml:space="preserve">Plan</t>
  </si>
  <si>
    <t xml:space="preserve">Actual</t>
  </si>
  <si>
    <t xml:space="preserve">Plan = your safe-to-spend baseline. Actual = this month's Income Log total.</t>
  </si>
  <si>
    <t xml:space="preserve">Type your actual spending in each category from your bank statement. Over plan shows positive.</t>
  </si>
  <si>
    <t xml:space="preserve">Variable Pay Budget Worksheet</t>
  </si>
  <si>
    <t xml:space="preserve">Month: ____________________      Safe-to-spend baseline: $__________      Tax set-aside rate: ______%</t>
  </si>
  <si>
    <t xml:space="preserve">Income received</t>
  </si>
  <si>
    <t xml:space="preserve">Tax set aside</t>
  </si>
  <si>
    <t xml:space="preserve">Give it a job, in this order</t>
  </si>
  <si>
    <t xml:space="preserve">1 Musts</t>
  </si>
  <si>
    <t xml:space="preserve">2 Needs</t>
  </si>
  <si>
    <t xml:space="preserve">3 Buffer</t>
  </si>
  <si>
    <t xml:space="preserve">4 Sinking funds</t>
  </si>
  <si>
    <t xml:space="preserve">5 Wants</t>
  </si>
  <si>
    <t xml:space="preserve">Irregular costs coming up</t>
  </si>
  <si>
    <t xml:space="preserve">Due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</si>
</sst>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mmmm\ yyyy"/>
    <numFmt numFmtId="166" formatCode="0%"/>
    <numFmt numFmtId="167" formatCode="\$#,##0;[RED]&quot;-$&quot;#,##0;\–"/>
    <numFmt numFmtId="168" formatCode="0.0"/>
    <numFmt numFmtId="169" formatCode="mmm\ d&quot;, &quot;yyyy"/>
    <numFmt numFmtId="170" formatCode="\$#,##0;[RED]&quot;-$&quot;#,##0;&quot;&quot;"/>
    <numFmt numFmtId="171" formatCode="mmm\ yyyy"/>
    <numFmt numFmtId="172" formatCode="0"/>
    <numFmt numFmtId="173" formatCode="ddd\ mmm\ 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i val="true"/>
      <sz val="8"/>
      <color rgb="FF6B7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DE2E1"/>
      </patternFill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91C1C"/>
        <sz val="10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91C1C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003300"/>
      <rgbColor rgb="FF333300"/>
      <rgbColor rgb="FFB91C1C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44"/>
    <pageSetUpPr fitToPage="tru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  <row r="11" customFormat="false" ht="30" hidden="false" customHeight="true" outlineLevel="0" collapsed="false">
      <c r="A11" s="3" t="s">
        <v>16</v>
      </c>
      <c r="B11" s="4" t="s">
        <v>17</v>
      </c>
    </row>
    <row r="12" customFormat="false" ht="30" hidden="false" customHeight="true" outlineLevel="0" collapsed="false">
      <c r="A12" s="3" t="s">
        <v>18</v>
      </c>
      <c r="B12" s="4" t="s">
        <v>19</v>
      </c>
    </row>
    <row r="14" customFormat="false" ht="15" hidden="false" customHeight="false" outlineLevel="0" collapsed="false">
      <c r="A14" s="5" t="s">
        <v>20</v>
      </c>
      <c r="B14" s="6" t="s">
        <v>21</v>
      </c>
    </row>
    <row r="16" customFormat="false" ht="30" hidden="false" customHeight="true" outlineLevel="0" collapsed="false">
      <c r="A16" s="3" t="s">
        <v>22</v>
      </c>
      <c r="B16" s="7" t="s">
        <v>23</v>
      </c>
    </row>
    <row r="17" customFormat="false" ht="30" hidden="false" customHeight="true" outlineLevel="0" collapsed="false">
      <c r="A17" s="3" t="s">
        <v>24</v>
      </c>
      <c r="B17" s="7" t="s">
        <v>25</v>
      </c>
    </row>
    <row r="18" customFormat="false" ht="30" hidden="false" customHeight="true" outlineLevel="0" collapsed="false">
      <c r="A18" s="3" t="s">
        <v>26</v>
      </c>
      <c r="B18" s="7" t="s">
        <v>27</v>
      </c>
    </row>
    <row r="19" customFormat="false" ht="30" hidden="false" customHeight="true" outlineLevel="0" collapsed="false">
      <c r="A19" s="3" t="s">
        <v>28</v>
      </c>
      <c r="B19" s="7" t="s">
        <v>29</v>
      </c>
    </row>
    <row r="21" customFormat="false" ht="22.35" hidden="false" customHeight="false" outlineLevel="0" collapsed="false">
      <c r="A21" s="7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8" t="s">
        <v>33</v>
      </c>
      <c r="B4" s="9" t="n">
        <f aca="true">DATE(YEAR(TODAY()),MONTH(TODAY()),1)</f>
        <v>46266</v>
      </c>
      <c r="C4" s="7"/>
    </row>
    <row r="5" customFormat="false" ht="15" hidden="false" customHeight="false" outlineLevel="0" collapsed="false">
      <c r="A5" s="8" t="s">
        <v>34</v>
      </c>
      <c r="B5" s="10" t="n">
        <v>0.25</v>
      </c>
      <c r="C5" s="7" t="s">
        <v>35</v>
      </c>
    </row>
    <row r="6" customFormat="false" ht="22.35" hidden="false" customHeight="false" outlineLevel="0" collapsed="false">
      <c r="A6" s="8" t="s">
        <v>36</v>
      </c>
      <c r="B6" s="11" t="n">
        <v>3500</v>
      </c>
      <c r="C6" s="7" t="s">
        <v>37</v>
      </c>
    </row>
    <row r="7" customFormat="false" ht="15" hidden="false" customHeight="false" outlineLevel="0" collapsed="false">
      <c r="A7" s="8" t="s">
        <v>38</v>
      </c>
      <c r="B7" s="12" t="n">
        <v>2</v>
      </c>
      <c r="C7" s="7"/>
    </row>
    <row r="8" customFormat="false" ht="15" hidden="false" customHeight="false" outlineLevel="0" collapsed="false">
      <c r="A8" s="8" t="s">
        <v>39</v>
      </c>
      <c r="B8" s="11" t="n">
        <v>2000</v>
      </c>
      <c r="C8" s="7"/>
    </row>
    <row r="9" customFormat="false" ht="15" hidden="false" customHeight="false" outlineLevel="0" collapsed="false">
      <c r="A9" s="13" t="s">
        <v>40</v>
      </c>
    </row>
    <row r="10" customFormat="false" ht="15" hidden="false" customHeight="false" outlineLevel="0" collapsed="false">
      <c r="A10" s="8" t="s">
        <v>41</v>
      </c>
      <c r="B10" s="14" t="n">
        <f aca="false">EOMONTH(B4,0)</f>
        <v>46295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J2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38"/>
    <col collapsed="false" customWidth="true" hidden="false" outlineLevel="0" max="8" min="8" style="0" width="3"/>
    <col collapsed="false" customWidth="true" hidden="false" outlineLevel="0" max="9" min="9" style="0" width="28"/>
    <col collapsed="false" customWidth="true" hidden="false" outlineLevel="0" max="10" min="10" style="0" width="13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  <c r="I2" s="3" t="s">
        <v>44</v>
      </c>
    </row>
    <row r="3" customFormat="false" ht="15" hidden="false" customHeight="false" outlineLevel="0" collapsed="false">
      <c r="A3" s="15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I3" s="15" t="s">
        <v>52</v>
      </c>
      <c r="J3" s="15" t="s">
        <v>53</v>
      </c>
    </row>
    <row r="4" customFormat="false" ht="15" hidden="false" customHeight="false" outlineLevel="0" collapsed="false">
      <c r="A4" s="16" t="n">
        <f aca="false">Setup!$B$4+5</f>
        <v>46271</v>
      </c>
      <c r="B4" s="5" t="s">
        <v>54</v>
      </c>
      <c r="C4" s="5" t="s">
        <v>55</v>
      </c>
      <c r="D4" s="17" t="n">
        <v>2400</v>
      </c>
      <c r="E4" s="18" t="n">
        <f aca="false">IF(D4="","",D4*Setup!$B$5)</f>
        <v>600</v>
      </c>
      <c r="F4" s="18" t="n">
        <f aca="false">IF(D4="","",D4-E4)</f>
        <v>1800</v>
      </c>
      <c r="G4" s="5" t="s">
        <v>56</v>
      </c>
      <c r="I4" s="19" t="n">
        <f aca="false">DATE(YEAR(Setup!$B$4),MONTH(Setup!$B$4)-0,1)</f>
        <v>46266</v>
      </c>
      <c r="J4" s="20" t="n">
        <f aca="false">SUMIFS($D$4:$D$203,$A$4:$A$203,"&gt;="&amp;I4,$A$4:$A$203,"&lt;"&amp;DATE(YEAR(I4),MONTH(I4)+1,1))</f>
        <v>4200</v>
      </c>
    </row>
    <row r="5" customFormat="false" ht="15" hidden="false" customHeight="false" outlineLevel="0" collapsed="false">
      <c r="A5" s="16" t="n">
        <f aca="false">Setup!$B$4+19</f>
        <v>46285</v>
      </c>
      <c r="B5" s="5" t="s">
        <v>57</v>
      </c>
      <c r="C5" s="5" t="s">
        <v>58</v>
      </c>
      <c r="D5" s="17" t="n">
        <v>1800</v>
      </c>
      <c r="E5" s="18" t="n">
        <f aca="false">IF(D5="","",D5*Setup!$B$5)</f>
        <v>450</v>
      </c>
      <c r="F5" s="18" t="n">
        <f aca="false">IF(D5="","",D5-E5)</f>
        <v>1350</v>
      </c>
      <c r="G5" s="5"/>
      <c r="I5" s="19" t="n">
        <f aca="false">DATE(YEAR(Setup!$B$4),MONTH(Setup!$B$4)-1,1)</f>
        <v>46235</v>
      </c>
      <c r="J5" s="20" t="n">
        <f aca="false">SUMIFS($D$4:$D$203,$A$4:$A$203,"&gt;="&amp;I5,$A$4:$A$203,"&lt;"&amp;DATE(YEAR(I5),MONTH(I5)+1,1))</f>
        <v>5500</v>
      </c>
    </row>
    <row r="6" customFormat="false" ht="15" hidden="false" customHeight="false" outlineLevel="0" collapsed="false">
      <c r="A6" s="16" t="n">
        <f aca="false">DATE(YEAR(Setup!$B$4),MONTH(Setup!$B$4)-1,9)</f>
        <v>46243</v>
      </c>
      <c r="B6" s="5" t="s">
        <v>54</v>
      </c>
      <c r="C6" s="5" t="s">
        <v>55</v>
      </c>
      <c r="D6" s="17" t="n">
        <v>3700</v>
      </c>
      <c r="E6" s="18" t="n">
        <f aca="false">IF(D6="","",D6*Setup!$B$5)</f>
        <v>925</v>
      </c>
      <c r="F6" s="18" t="n">
        <f aca="false">IF(D6="","",D6-E6)</f>
        <v>2775</v>
      </c>
      <c r="G6" s="5"/>
      <c r="I6" s="19" t="n">
        <f aca="false">DATE(YEAR(Setup!$B$4),MONTH(Setup!$B$4)-2,1)</f>
        <v>46204</v>
      </c>
      <c r="J6" s="20" t="n">
        <f aca="false">SUMIFS($D$4:$D$203,$A$4:$A$203,"&gt;="&amp;I6,$A$4:$A$203,"&lt;"&amp;DATE(YEAR(I6),MONTH(I6)+1,1))</f>
        <v>3100</v>
      </c>
    </row>
    <row r="7" customFormat="false" ht="15" hidden="false" customHeight="false" outlineLevel="0" collapsed="false">
      <c r="A7" s="16" t="n">
        <f aca="false">DATE(YEAR(Setup!$B$4),MONTH(Setup!$B$4)-1,22)</f>
        <v>46256</v>
      </c>
      <c r="B7" s="5" t="s">
        <v>57</v>
      </c>
      <c r="C7" s="5" t="s">
        <v>58</v>
      </c>
      <c r="D7" s="17" t="n">
        <v>1800</v>
      </c>
      <c r="E7" s="18" t="n">
        <f aca="false">IF(D7="","",D7*Setup!$B$5)</f>
        <v>450</v>
      </c>
      <c r="F7" s="18" t="n">
        <f aca="false">IF(D7="","",D7-E7)</f>
        <v>1350</v>
      </c>
      <c r="G7" s="5"/>
      <c r="I7" s="19" t="n">
        <f aca="false">DATE(YEAR(Setup!$B$4),MONTH(Setup!$B$4)-3,1)</f>
        <v>46174</v>
      </c>
      <c r="J7" s="20" t="n">
        <f aca="false">SUMIFS($D$4:$D$203,$A$4:$A$203,"&gt;="&amp;I7,$A$4:$A$203,"&lt;"&amp;DATE(YEAR(I7),MONTH(I7)+1,1))</f>
        <v>6800</v>
      </c>
    </row>
    <row r="8" customFormat="false" ht="15" hidden="false" customHeight="false" outlineLevel="0" collapsed="false">
      <c r="A8" s="16" t="n">
        <f aca="false">DATE(YEAR(Setup!$B$4),MONTH(Setup!$B$4)-2,14)</f>
        <v>46217</v>
      </c>
      <c r="B8" s="5" t="s">
        <v>59</v>
      </c>
      <c r="C8" s="5" t="s">
        <v>55</v>
      </c>
      <c r="D8" s="17" t="n">
        <v>1300</v>
      </c>
      <c r="E8" s="18" t="n">
        <f aca="false">IF(D8="","",D8*Setup!$B$5)</f>
        <v>325</v>
      </c>
      <c r="F8" s="18" t="n">
        <f aca="false">IF(D8="","",D8-E8)</f>
        <v>975</v>
      </c>
      <c r="G8" s="5"/>
      <c r="I8" s="19" t="n">
        <f aca="false">DATE(YEAR(Setup!$B$4),MONTH(Setup!$B$4)-4,1)</f>
        <v>46143</v>
      </c>
      <c r="J8" s="20" t="n">
        <f aca="false">SUMIFS($D$4:$D$203,$A$4:$A$203,"&gt;="&amp;I8,$A$4:$A$203,"&lt;"&amp;DATE(YEAR(I8),MONTH(I8)+1,1))</f>
        <v>0</v>
      </c>
    </row>
    <row r="9" customFormat="false" ht="15" hidden="false" customHeight="false" outlineLevel="0" collapsed="false">
      <c r="A9" s="16" t="n">
        <f aca="false">DATE(YEAR(Setup!$B$4),MONTH(Setup!$B$4)-2,24)</f>
        <v>46227</v>
      </c>
      <c r="B9" s="5" t="s">
        <v>57</v>
      </c>
      <c r="C9" s="5" t="s">
        <v>58</v>
      </c>
      <c r="D9" s="17" t="n">
        <v>1800</v>
      </c>
      <c r="E9" s="18" t="n">
        <f aca="false">IF(D9="","",D9*Setup!$B$5)</f>
        <v>450</v>
      </c>
      <c r="F9" s="18" t="n">
        <f aca="false">IF(D9="","",D9-E9)</f>
        <v>1350</v>
      </c>
      <c r="G9" s="5"/>
      <c r="I9" s="19" t="n">
        <f aca="false">DATE(YEAR(Setup!$B$4),MONTH(Setup!$B$4)-5,1)</f>
        <v>46113</v>
      </c>
      <c r="J9" s="20" t="n">
        <f aca="false">SUMIFS($D$4:$D$203,$A$4:$A$203,"&gt;="&amp;I9,$A$4:$A$203,"&lt;"&amp;DATE(YEAR(I9),MONTH(I9)+1,1))</f>
        <v>0</v>
      </c>
    </row>
    <row r="10" customFormat="false" ht="15" hidden="false" customHeight="false" outlineLevel="0" collapsed="false">
      <c r="A10" s="16" t="n">
        <f aca="false">DATE(YEAR(Setup!$B$4),MONTH(Setup!$B$4)-3,6)</f>
        <v>46179</v>
      </c>
      <c r="B10" s="5" t="s">
        <v>54</v>
      </c>
      <c r="C10" s="5" t="s">
        <v>55</v>
      </c>
      <c r="D10" s="17" t="n">
        <v>5000</v>
      </c>
      <c r="E10" s="18" t="n">
        <f aca="false">IF(D10="","",D10*Setup!$B$5)</f>
        <v>1250</v>
      </c>
      <c r="F10" s="18" t="n">
        <f aca="false">IF(D10="","",D10-E10)</f>
        <v>3750</v>
      </c>
      <c r="G10" s="5"/>
      <c r="I10" s="19" t="n">
        <f aca="false">DATE(YEAR(Setup!$B$4),MONTH(Setup!$B$4)-6,1)</f>
        <v>46082</v>
      </c>
      <c r="J10" s="20" t="n">
        <f aca="false">SUMIFS($D$4:$D$203,$A$4:$A$203,"&gt;="&amp;I10,$A$4:$A$203,"&lt;"&amp;DATE(YEAR(I10),MONTH(I10)+1,1))</f>
        <v>0</v>
      </c>
    </row>
    <row r="11" customFormat="false" ht="15" hidden="false" customHeight="false" outlineLevel="0" collapsed="false">
      <c r="A11" s="16" t="n">
        <f aca="false">DATE(YEAR(Setup!$B$4),MONTH(Setup!$B$4)-3,21)</f>
        <v>46194</v>
      </c>
      <c r="B11" s="5" t="s">
        <v>57</v>
      </c>
      <c r="C11" s="5" t="s">
        <v>58</v>
      </c>
      <c r="D11" s="17" t="n">
        <v>1800</v>
      </c>
      <c r="E11" s="18" t="n">
        <f aca="false">IF(D11="","",D11*Setup!$B$5)</f>
        <v>450</v>
      </c>
      <c r="F11" s="18" t="n">
        <f aca="false">IF(D11="","",D11-E11)</f>
        <v>1350</v>
      </c>
      <c r="G11" s="5"/>
      <c r="I11" s="19" t="n">
        <f aca="false">DATE(YEAR(Setup!$B$4),MONTH(Setup!$B$4)-7,1)</f>
        <v>46054</v>
      </c>
      <c r="J11" s="20" t="n">
        <f aca="false">SUMIFS($D$4:$D$203,$A$4:$A$203,"&gt;="&amp;I11,$A$4:$A$203,"&lt;"&amp;DATE(YEAR(I11),MONTH(I11)+1,1))</f>
        <v>0</v>
      </c>
    </row>
    <row r="12" customFormat="false" ht="15" hidden="false" customHeight="false" outlineLevel="0" collapsed="false">
      <c r="A12" s="16"/>
      <c r="B12" s="5"/>
      <c r="C12" s="5"/>
      <c r="D12" s="17"/>
      <c r="E12" s="18" t="str">
        <f aca="false">IF(D12="","",D12*Setup!$B$5)</f>
        <v/>
      </c>
      <c r="F12" s="18" t="str">
        <f aca="false">IF(D12="","",D12-E12)</f>
        <v/>
      </c>
      <c r="G12" s="5"/>
      <c r="I12" s="19" t="n">
        <f aca="false">DATE(YEAR(Setup!$B$4),MONTH(Setup!$B$4)-8,1)</f>
        <v>46023</v>
      </c>
      <c r="J12" s="20" t="n">
        <f aca="false">SUMIFS($D$4:$D$203,$A$4:$A$203,"&gt;="&amp;I12,$A$4:$A$203,"&lt;"&amp;DATE(YEAR(I12),MONTH(I12)+1,1))</f>
        <v>0</v>
      </c>
    </row>
    <row r="13" customFormat="false" ht="15" hidden="false" customHeight="false" outlineLevel="0" collapsed="false">
      <c r="A13" s="16"/>
      <c r="B13" s="5"/>
      <c r="C13" s="5"/>
      <c r="D13" s="17"/>
      <c r="E13" s="18" t="str">
        <f aca="false">IF(D13="","",D13*Setup!$B$5)</f>
        <v/>
      </c>
      <c r="F13" s="18" t="str">
        <f aca="false">IF(D13="","",D13-E13)</f>
        <v/>
      </c>
      <c r="G13" s="5"/>
      <c r="I13" s="19" t="n">
        <f aca="false">DATE(YEAR(Setup!$B$4),MONTH(Setup!$B$4)-9,1)</f>
        <v>45992</v>
      </c>
      <c r="J13" s="20" t="n">
        <f aca="false">SUMIFS($D$4:$D$203,$A$4:$A$203,"&gt;="&amp;I13,$A$4:$A$203,"&lt;"&amp;DATE(YEAR(I13),MONTH(I13)+1,1))</f>
        <v>0</v>
      </c>
    </row>
    <row r="14" customFormat="false" ht="15" hidden="false" customHeight="false" outlineLevel="0" collapsed="false">
      <c r="A14" s="16"/>
      <c r="B14" s="5"/>
      <c r="C14" s="5"/>
      <c r="D14" s="17"/>
      <c r="E14" s="18" t="str">
        <f aca="false">IF(D14="","",D14*Setup!$B$5)</f>
        <v/>
      </c>
      <c r="F14" s="18" t="str">
        <f aca="false">IF(D14="","",D14-E14)</f>
        <v/>
      </c>
      <c r="G14" s="5"/>
      <c r="I14" s="19" t="n">
        <f aca="false">DATE(YEAR(Setup!$B$4),MONTH(Setup!$B$4)-10,1)</f>
        <v>45962</v>
      </c>
      <c r="J14" s="20" t="n">
        <f aca="false">SUMIFS($D$4:$D$203,$A$4:$A$203,"&gt;="&amp;I14,$A$4:$A$203,"&lt;"&amp;DATE(YEAR(I14),MONTH(I14)+1,1))</f>
        <v>0</v>
      </c>
    </row>
    <row r="15" customFormat="false" ht="15" hidden="false" customHeight="false" outlineLevel="0" collapsed="false">
      <c r="A15" s="16"/>
      <c r="B15" s="5"/>
      <c r="C15" s="5"/>
      <c r="D15" s="17"/>
      <c r="E15" s="18" t="str">
        <f aca="false">IF(D15="","",D15*Setup!$B$5)</f>
        <v/>
      </c>
      <c r="F15" s="18" t="str">
        <f aca="false">IF(D15="","",D15-E15)</f>
        <v/>
      </c>
      <c r="G15" s="5"/>
      <c r="I15" s="19" t="n">
        <f aca="false">DATE(YEAR(Setup!$B$4),MONTH(Setup!$B$4)-11,1)</f>
        <v>45931</v>
      </c>
      <c r="J15" s="20" t="n">
        <f aca="false">SUMIFS($D$4:$D$203,$A$4:$A$203,"&gt;="&amp;I15,$A$4:$A$203,"&lt;"&amp;DATE(YEAR(I15),MONTH(I15)+1,1))</f>
        <v>0</v>
      </c>
    </row>
    <row r="16" customFormat="false" ht="15" hidden="false" customHeight="false" outlineLevel="0" collapsed="false">
      <c r="A16" s="16"/>
      <c r="B16" s="5"/>
      <c r="C16" s="5"/>
      <c r="D16" s="17"/>
      <c r="E16" s="18" t="str">
        <f aca="false">IF(D16="","",D16*Setup!$B$5)</f>
        <v/>
      </c>
      <c r="F16" s="18" t="str">
        <f aca="false">IF(D16="","",D16-E16)</f>
        <v/>
      </c>
      <c r="G16" s="5"/>
    </row>
    <row r="17" customFormat="false" ht="15" hidden="false" customHeight="false" outlineLevel="0" collapsed="false">
      <c r="A17" s="16"/>
      <c r="B17" s="5"/>
      <c r="C17" s="5"/>
      <c r="D17" s="17"/>
      <c r="E17" s="18" t="str">
        <f aca="false">IF(D17="","",D17*Setup!$B$5)</f>
        <v/>
      </c>
      <c r="F17" s="18" t="str">
        <f aca="false">IF(D17="","",D17-E17)</f>
        <v/>
      </c>
      <c r="G17" s="5"/>
      <c r="I17" s="8" t="s">
        <v>60</v>
      </c>
      <c r="J17" s="21" t="n">
        <f aca="false">IFERROR(SMALL(J4:J15,COUNTIF(J4:J15,0)+1),0)</f>
        <v>3100</v>
      </c>
    </row>
    <row r="18" customFormat="false" ht="15" hidden="false" customHeight="false" outlineLevel="0" collapsed="false">
      <c r="A18" s="16"/>
      <c r="B18" s="5"/>
      <c r="C18" s="5"/>
      <c r="D18" s="17"/>
      <c r="E18" s="18" t="str">
        <f aca="false">IF(D18="","",D18*Setup!$B$5)</f>
        <v/>
      </c>
      <c r="F18" s="18" t="str">
        <f aca="false">IF(D18="","",D18-E18)</f>
        <v/>
      </c>
      <c r="G18" s="5"/>
      <c r="I18" s="8" t="s">
        <v>61</v>
      </c>
      <c r="J18" s="21" t="n">
        <f aca="false">IFERROR(AVERAGEIF(J4:J15,"&gt;0"),0)</f>
        <v>4900</v>
      </c>
    </row>
    <row r="19" customFormat="false" ht="15" hidden="false" customHeight="false" outlineLevel="0" collapsed="false">
      <c r="A19" s="16"/>
      <c r="B19" s="5"/>
      <c r="C19" s="5"/>
      <c r="D19" s="17"/>
      <c r="E19" s="18" t="str">
        <f aca="false">IF(D19="","",D19*Setup!$B$5)</f>
        <v/>
      </c>
      <c r="F19" s="18" t="str">
        <f aca="false">IF(D19="","",D19-E19)</f>
        <v/>
      </c>
      <c r="G19" s="5"/>
      <c r="I19" s="8" t="s">
        <v>62</v>
      </c>
      <c r="J19" s="21" t="n">
        <f aca="false">MAX(J4:J15)</f>
        <v>6800</v>
      </c>
    </row>
    <row r="20" customFormat="false" ht="15" hidden="false" customHeight="false" outlineLevel="0" collapsed="false">
      <c r="A20" s="16"/>
      <c r="B20" s="5"/>
      <c r="C20" s="5"/>
      <c r="D20" s="17"/>
      <c r="E20" s="18" t="str">
        <f aca="false">IF(D20="","",D20*Setup!$B$5)</f>
        <v/>
      </c>
      <c r="F20" s="18" t="str">
        <f aca="false">IF(D20="","",D20-E20)</f>
        <v/>
      </c>
      <c r="G20" s="5"/>
    </row>
    <row r="21" customFormat="false" ht="32.8" hidden="false" customHeight="false" outlineLevel="0" collapsed="false">
      <c r="A21" s="16"/>
      <c r="B21" s="5"/>
      <c r="C21" s="5"/>
      <c r="D21" s="17"/>
      <c r="E21" s="18" t="str">
        <f aca="false">IF(D21="","",D21*Setup!$B$5)</f>
        <v/>
      </c>
      <c r="F21" s="18" t="str">
        <f aca="false">IF(D21="","",D21-E21)</f>
        <v/>
      </c>
      <c r="G21" s="5"/>
      <c r="I21" s="7" t="s">
        <v>63</v>
      </c>
    </row>
    <row r="22" customFormat="false" ht="15" hidden="false" customHeight="false" outlineLevel="0" collapsed="false">
      <c r="A22" s="16"/>
      <c r="B22" s="5"/>
      <c r="C22" s="5"/>
      <c r="D22" s="17"/>
      <c r="E22" s="18" t="str">
        <f aca="false">IF(D22="","",D22*Setup!$B$5)</f>
        <v/>
      </c>
      <c r="F22" s="18" t="str">
        <f aca="false">IF(D22="","",D22-E22)</f>
        <v/>
      </c>
      <c r="G22" s="5"/>
    </row>
    <row r="23" customFormat="false" ht="15" hidden="false" customHeight="false" outlineLevel="0" collapsed="false">
      <c r="A23" s="16"/>
      <c r="B23" s="5"/>
      <c r="C23" s="5"/>
      <c r="D23" s="17"/>
      <c r="E23" s="18" t="str">
        <f aca="false">IF(D23="","",D23*Setup!$B$5)</f>
        <v/>
      </c>
      <c r="F23" s="18" t="str">
        <f aca="false">IF(D23="","",D23-E23)</f>
        <v/>
      </c>
      <c r="G23" s="5"/>
    </row>
    <row r="24" customFormat="false" ht="15" hidden="false" customHeight="false" outlineLevel="0" collapsed="false">
      <c r="A24" s="16"/>
      <c r="B24" s="5"/>
      <c r="C24" s="5"/>
      <c r="D24" s="17"/>
      <c r="E24" s="18" t="str">
        <f aca="false">IF(D24="","",D24*Setup!$B$5)</f>
        <v/>
      </c>
      <c r="F24" s="18" t="str">
        <f aca="false">IF(D24="","",D24-E24)</f>
        <v/>
      </c>
      <c r="G24" s="5"/>
    </row>
    <row r="25" customFormat="false" ht="15" hidden="false" customHeight="false" outlineLevel="0" collapsed="false">
      <c r="A25" s="16"/>
      <c r="B25" s="5"/>
      <c r="C25" s="5"/>
      <c r="D25" s="17"/>
      <c r="E25" s="18" t="str">
        <f aca="false">IF(D25="","",D25*Setup!$B$5)</f>
        <v/>
      </c>
      <c r="F25" s="18" t="str">
        <f aca="false">IF(D25="","",D25-E25)</f>
        <v/>
      </c>
      <c r="G25" s="5"/>
    </row>
    <row r="26" customFormat="false" ht="15" hidden="false" customHeight="false" outlineLevel="0" collapsed="false">
      <c r="A26" s="16"/>
      <c r="B26" s="5"/>
      <c r="C26" s="5"/>
      <c r="D26" s="17"/>
      <c r="E26" s="18" t="str">
        <f aca="false">IF(D26="","",D26*Setup!$B$5)</f>
        <v/>
      </c>
      <c r="F26" s="18" t="str">
        <f aca="false">IF(D26="","",D26-E26)</f>
        <v/>
      </c>
      <c r="G26" s="5"/>
    </row>
    <row r="27" customFormat="false" ht="15" hidden="false" customHeight="false" outlineLevel="0" collapsed="false">
      <c r="A27" s="16"/>
      <c r="B27" s="5"/>
      <c r="C27" s="5"/>
      <c r="D27" s="17"/>
      <c r="E27" s="18" t="str">
        <f aca="false">IF(D27="","",D27*Setup!$B$5)</f>
        <v/>
      </c>
      <c r="F27" s="18" t="str">
        <f aca="false">IF(D27="","",D27-E27)</f>
        <v/>
      </c>
      <c r="G27" s="5"/>
    </row>
    <row r="28" customFormat="false" ht="15" hidden="false" customHeight="false" outlineLevel="0" collapsed="false">
      <c r="A28" s="16"/>
      <c r="B28" s="5"/>
      <c r="C28" s="5"/>
      <c r="D28" s="17"/>
      <c r="E28" s="18" t="str">
        <f aca="false">IF(D28="","",D28*Setup!$B$5)</f>
        <v/>
      </c>
      <c r="F28" s="18" t="str">
        <f aca="false">IF(D28="","",D28-E28)</f>
        <v/>
      </c>
      <c r="G28" s="5"/>
    </row>
    <row r="29" customFormat="false" ht="15" hidden="false" customHeight="false" outlineLevel="0" collapsed="false">
      <c r="A29" s="16"/>
      <c r="B29" s="5"/>
      <c r="C29" s="5"/>
      <c r="D29" s="17"/>
      <c r="E29" s="18" t="str">
        <f aca="false">IF(D29="","",D29*Setup!$B$5)</f>
        <v/>
      </c>
      <c r="F29" s="18" t="str">
        <f aca="false">IF(D29="","",D29-E29)</f>
        <v/>
      </c>
      <c r="G29" s="5"/>
    </row>
    <row r="30" customFormat="false" ht="15" hidden="false" customHeight="false" outlineLevel="0" collapsed="false">
      <c r="A30" s="16"/>
      <c r="B30" s="5"/>
      <c r="C30" s="5"/>
      <c r="D30" s="17"/>
      <c r="E30" s="18" t="str">
        <f aca="false">IF(D30="","",D30*Setup!$B$5)</f>
        <v/>
      </c>
      <c r="F30" s="18" t="str">
        <f aca="false">IF(D30="","",D30-E30)</f>
        <v/>
      </c>
      <c r="G30" s="5"/>
    </row>
    <row r="31" customFormat="false" ht="15" hidden="false" customHeight="false" outlineLevel="0" collapsed="false">
      <c r="A31" s="16"/>
      <c r="B31" s="5"/>
      <c r="C31" s="5"/>
      <c r="D31" s="17"/>
      <c r="E31" s="18" t="str">
        <f aca="false">IF(D31="","",D31*Setup!$B$5)</f>
        <v/>
      </c>
      <c r="F31" s="18" t="str">
        <f aca="false">IF(D31="","",D31-E31)</f>
        <v/>
      </c>
      <c r="G31" s="5"/>
    </row>
    <row r="32" customFormat="false" ht="15" hidden="false" customHeight="false" outlineLevel="0" collapsed="false">
      <c r="A32" s="16"/>
      <c r="B32" s="5"/>
      <c r="C32" s="5"/>
      <c r="D32" s="17"/>
      <c r="E32" s="18" t="str">
        <f aca="false">IF(D32="","",D32*Setup!$B$5)</f>
        <v/>
      </c>
      <c r="F32" s="18" t="str">
        <f aca="false">IF(D32="","",D32-E32)</f>
        <v/>
      </c>
      <c r="G32" s="5"/>
    </row>
    <row r="33" customFormat="false" ht="15" hidden="false" customHeight="false" outlineLevel="0" collapsed="false">
      <c r="A33" s="16"/>
      <c r="B33" s="5"/>
      <c r="C33" s="5"/>
      <c r="D33" s="17"/>
      <c r="E33" s="18" t="str">
        <f aca="false">IF(D33="","",D33*Setup!$B$5)</f>
        <v/>
      </c>
      <c r="F33" s="18" t="str">
        <f aca="false">IF(D33="","",D33-E33)</f>
        <v/>
      </c>
      <c r="G33" s="5"/>
    </row>
    <row r="34" customFormat="false" ht="15" hidden="false" customHeight="false" outlineLevel="0" collapsed="false">
      <c r="A34" s="16"/>
      <c r="B34" s="5"/>
      <c r="C34" s="5"/>
      <c r="D34" s="17"/>
      <c r="E34" s="18" t="str">
        <f aca="false">IF(D34="","",D34*Setup!$B$5)</f>
        <v/>
      </c>
      <c r="F34" s="18" t="str">
        <f aca="false">IF(D34="","",D34-E34)</f>
        <v/>
      </c>
      <c r="G34" s="5"/>
    </row>
    <row r="35" customFormat="false" ht="15" hidden="false" customHeight="false" outlineLevel="0" collapsed="false">
      <c r="A35" s="16"/>
      <c r="B35" s="5"/>
      <c r="C35" s="5"/>
      <c r="D35" s="17"/>
      <c r="E35" s="18" t="str">
        <f aca="false">IF(D35="","",D35*Setup!$B$5)</f>
        <v/>
      </c>
      <c r="F35" s="18" t="str">
        <f aca="false">IF(D35="","",D35-E35)</f>
        <v/>
      </c>
      <c r="G35" s="5"/>
    </row>
    <row r="36" customFormat="false" ht="15" hidden="false" customHeight="false" outlineLevel="0" collapsed="false">
      <c r="A36" s="16"/>
      <c r="B36" s="5"/>
      <c r="C36" s="5"/>
      <c r="D36" s="17"/>
      <c r="E36" s="18" t="str">
        <f aca="false">IF(D36="","",D36*Setup!$B$5)</f>
        <v/>
      </c>
      <c r="F36" s="18" t="str">
        <f aca="false">IF(D36="","",D36-E36)</f>
        <v/>
      </c>
      <c r="G36" s="5"/>
    </row>
    <row r="37" customFormat="false" ht="15" hidden="false" customHeight="false" outlineLevel="0" collapsed="false">
      <c r="A37" s="16"/>
      <c r="B37" s="5"/>
      <c r="C37" s="5"/>
      <c r="D37" s="17"/>
      <c r="E37" s="18" t="str">
        <f aca="false">IF(D37="","",D37*Setup!$B$5)</f>
        <v/>
      </c>
      <c r="F37" s="18" t="str">
        <f aca="false">IF(D37="","",D37-E37)</f>
        <v/>
      </c>
      <c r="G37" s="5"/>
    </row>
    <row r="38" customFormat="false" ht="15" hidden="false" customHeight="false" outlineLevel="0" collapsed="false">
      <c r="A38" s="16"/>
      <c r="B38" s="5"/>
      <c r="C38" s="5"/>
      <c r="D38" s="17"/>
      <c r="E38" s="18" t="str">
        <f aca="false">IF(D38="","",D38*Setup!$B$5)</f>
        <v/>
      </c>
      <c r="F38" s="18" t="str">
        <f aca="false">IF(D38="","",D38-E38)</f>
        <v/>
      </c>
      <c r="G38" s="5"/>
    </row>
    <row r="39" customFormat="false" ht="15" hidden="false" customHeight="false" outlineLevel="0" collapsed="false">
      <c r="A39" s="16"/>
      <c r="B39" s="5"/>
      <c r="C39" s="5"/>
      <c r="D39" s="17"/>
      <c r="E39" s="18" t="str">
        <f aca="false">IF(D39="","",D39*Setup!$B$5)</f>
        <v/>
      </c>
      <c r="F39" s="18" t="str">
        <f aca="false">IF(D39="","",D39-E39)</f>
        <v/>
      </c>
      <c r="G39" s="5"/>
    </row>
    <row r="40" customFormat="false" ht="15" hidden="false" customHeight="false" outlineLevel="0" collapsed="false">
      <c r="A40" s="16"/>
      <c r="B40" s="5"/>
      <c r="C40" s="5"/>
      <c r="D40" s="17"/>
      <c r="E40" s="18" t="str">
        <f aca="false">IF(D40="","",D40*Setup!$B$5)</f>
        <v/>
      </c>
      <c r="F40" s="18" t="str">
        <f aca="false">IF(D40="","",D40-E40)</f>
        <v/>
      </c>
      <c r="G40" s="5"/>
    </row>
    <row r="41" customFormat="false" ht="15" hidden="false" customHeight="false" outlineLevel="0" collapsed="false">
      <c r="A41" s="16"/>
      <c r="B41" s="5"/>
      <c r="C41" s="5"/>
      <c r="D41" s="17"/>
      <c r="E41" s="18" t="str">
        <f aca="false">IF(D41="","",D41*Setup!$B$5)</f>
        <v/>
      </c>
      <c r="F41" s="18" t="str">
        <f aca="false">IF(D41="","",D41-E41)</f>
        <v/>
      </c>
      <c r="G41" s="5"/>
    </row>
    <row r="42" customFormat="false" ht="15" hidden="false" customHeight="false" outlineLevel="0" collapsed="false">
      <c r="A42" s="16"/>
      <c r="B42" s="5"/>
      <c r="C42" s="5"/>
      <c r="D42" s="17"/>
      <c r="E42" s="18" t="str">
        <f aca="false">IF(D42="","",D42*Setup!$B$5)</f>
        <v/>
      </c>
      <c r="F42" s="18" t="str">
        <f aca="false">IF(D42="","",D42-E42)</f>
        <v/>
      </c>
      <c r="G42" s="5"/>
    </row>
    <row r="43" customFormat="false" ht="15" hidden="false" customHeight="false" outlineLevel="0" collapsed="false">
      <c r="A43" s="16"/>
      <c r="B43" s="5"/>
      <c r="C43" s="5"/>
      <c r="D43" s="17"/>
      <c r="E43" s="18" t="str">
        <f aca="false">IF(D43="","",D43*Setup!$B$5)</f>
        <v/>
      </c>
      <c r="F43" s="18" t="str">
        <f aca="false">IF(D43="","",D43-E43)</f>
        <v/>
      </c>
      <c r="G43" s="5"/>
    </row>
    <row r="44" customFormat="false" ht="15" hidden="false" customHeight="false" outlineLevel="0" collapsed="false">
      <c r="A44" s="16"/>
      <c r="B44" s="5"/>
      <c r="C44" s="5"/>
      <c r="D44" s="17"/>
      <c r="E44" s="18" t="str">
        <f aca="false">IF(D44="","",D44*Setup!$B$5)</f>
        <v/>
      </c>
      <c r="F44" s="18" t="str">
        <f aca="false">IF(D44="","",D44-E44)</f>
        <v/>
      </c>
      <c r="G44" s="5"/>
    </row>
    <row r="45" customFormat="false" ht="15" hidden="false" customHeight="false" outlineLevel="0" collapsed="false">
      <c r="A45" s="16"/>
      <c r="B45" s="5"/>
      <c r="C45" s="5"/>
      <c r="D45" s="17"/>
      <c r="E45" s="18" t="str">
        <f aca="false">IF(D45="","",D45*Setup!$B$5)</f>
        <v/>
      </c>
      <c r="F45" s="18" t="str">
        <f aca="false">IF(D45="","",D45-E45)</f>
        <v/>
      </c>
      <c r="G45" s="5"/>
    </row>
    <row r="46" customFormat="false" ht="15" hidden="false" customHeight="false" outlineLevel="0" collapsed="false">
      <c r="A46" s="16"/>
      <c r="B46" s="5"/>
      <c r="C46" s="5"/>
      <c r="D46" s="17"/>
      <c r="E46" s="18" t="str">
        <f aca="false">IF(D46="","",D46*Setup!$B$5)</f>
        <v/>
      </c>
      <c r="F46" s="18" t="str">
        <f aca="false">IF(D46="","",D46-E46)</f>
        <v/>
      </c>
      <c r="G46" s="5"/>
    </row>
    <row r="47" customFormat="false" ht="15" hidden="false" customHeight="false" outlineLevel="0" collapsed="false">
      <c r="A47" s="16"/>
      <c r="B47" s="5"/>
      <c r="C47" s="5"/>
      <c r="D47" s="17"/>
      <c r="E47" s="18" t="str">
        <f aca="false">IF(D47="","",D47*Setup!$B$5)</f>
        <v/>
      </c>
      <c r="F47" s="18" t="str">
        <f aca="false">IF(D47="","",D47-E47)</f>
        <v/>
      </c>
      <c r="G47" s="5"/>
    </row>
    <row r="48" customFormat="false" ht="15" hidden="false" customHeight="false" outlineLevel="0" collapsed="false">
      <c r="A48" s="16"/>
      <c r="B48" s="5"/>
      <c r="C48" s="5"/>
      <c r="D48" s="17"/>
      <c r="E48" s="18" t="str">
        <f aca="false">IF(D48="","",D48*Setup!$B$5)</f>
        <v/>
      </c>
      <c r="F48" s="18" t="str">
        <f aca="false">IF(D48="","",D48-E48)</f>
        <v/>
      </c>
      <c r="G48" s="5"/>
    </row>
    <row r="49" customFormat="false" ht="15" hidden="false" customHeight="false" outlineLevel="0" collapsed="false">
      <c r="A49" s="16"/>
      <c r="B49" s="5"/>
      <c r="C49" s="5"/>
      <c r="D49" s="17"/>
      <c r="E49" s="18" t="str">
        <f aca="false">IF(D49="","",D49*Setup!$B$5)</f>
        <v/>
      </c>
      <c r="F49" s="18" t="str">
        <f aca="false">IF(D49="","",D49-E49)</f>
        <v/>
      </c>
      <c r="G49" s="5"/>
    </row>
    <row r="50" customFormat="false" ht="15" hidden="false" customHeight="false" outlineLevel="0" collapsed="false">
      <c r="A50" s="16"/>
      <c r="B50" s="5"/>
      <c r="C50" s="5"/>
      <c r="D50" s="17"/>
      <c r="E50" s="18" t="str">
        <f aca="false">IF(D50="","",D50*Setup!$B$5)</f>
        <v/>
      </c>
      <c r="F50" s="18" t="str">
        <f aca="false">IF(D50="","",D50-E50)</f>
        <v/>
      </c>
      <c r="G50" s="5"/>
    </row>
    <row r="51" customFormat="false" ht="15" hidden="false" customHeight="false" outlineLevel="0" collapsed="false">
      <c r="A51" s="16"/>
      <c r="B51" s="5"/>
      <c r="C51" s="5"/>
      <c r="D51" s="17"/>
      <c r="E51" s="18" t="str">
        <f aca="false">IF(D51="","",D51*Setup!$B$5)</f>
        <v/>
      </c>
      <c r="F51" s="18" t="str">
        <f aca="false">IF(D51="","",D51-E51)</f>
        <v/>
      </c>
      <c r="G51" s="5"/>
    </row>
    <row r="52" customFormat="false" ht="15" hidden="false" customHeight="false" outlineLevel="0" collapsed="false">
      <c r="A52" s="16"/>
      <c r="B52" s="5"/>
      <c r="C52" s="5"/>
      <c r="D52" s="17"/>
      <c r="E52" s="18" t="str">
        <f aca="false">IF(D52="","",D52*Setup!$B$5)</f>
        <v/>
      </c>
      <c r="F52" s="18" t="str">
        <f aca="false">IF(D52="","",D52-E52)</f>
        <v/>
      </c>
      <c r="G52" s="5"/>
    </row>
    <row r="53" customFormat="false" ht="15" hidden="false" customHeight="false" outlineLevel="0" collapsed="false">
      <c r="A53" s="16"/>
      <c r="B53" s="5"/>
      <c r="C53" s="5"/>
      <c r="D53" s="17"/>
      <c r="E53" s="18" t="str">
        <f aca="false">IF(D53="","",D53*Setup!$B$5)</f>
        <v/>
      </c>
      <c r="F53" s="18" t="str">
        <f aca="false">IF(D53="","",D53-E53)</f>
        <v/>
      </c>
      <c r="G53" s="5"/>
    </row>
    <row r="54" customFormat="false" ht="15" hidden="false" customHeight="false" outlineLevel="0" collapsed="false">
      <c r="A54" s="16"/>
      <c r="B54" s="5"/>
      <c r="C54" s="5"/>
      <c r="D54" s="17"/>
      <c r="E54" s="18" t="str">
        <f aca="false">IF(D54="","",D54*Setup!$B$5)</f>
        <v/>
      </c>
      <c r="F54" s="18" t="str">
        <f aca="false">IF(D54="","",D54-E54)</f>
        <v/>
      </c>
      <c r="G54" s="5"/>
    </row>
    <row r="55" customFormat="false" ht="15" hidden="false" customHeight="false" outlineLevel="0" collapsed="false">
      <c r="A55" s="16"/>
      <c r="B55" s="5"/>
      <c r="C55" s="5"/>
      <c r="D55" s="17"/>
      <c r="E55" s="18" t="str">
        <f aca="false">IF(D55="","",D55*Setup!$B$5)</f>
        <v/>
      </c>
      <c r="F55" s="18" t="str">
        <f aca="false">IF(D55="","",D55-E55)</f>
        <v/>
      </c>
      <c r="G55" s="5"/>
    </row>
    <row r="56" customFormat="false" ht="15" hidden="false" customHeight="false" outlineLevel="0" collapsed="false">
      <c r="A56" s="16"/>
      <c r="B56" s="5"/>
      <c r="C56" s="5"/>
      <c r="D56" s="17"/>
      <c r="E56" s="18" t="str">
        <f aca="false">IF(D56="","",D56*Setup!$B$5)</f>
        <v/>
      </c>
      <c r="F56" s="18" t="str">
        <f aca="false">IF(D56="","",D56-E56)</f>
        <v/>
      </c>
      <c r="G56" s="5"/>
    </row>
    <row r="57" customFormat="false" ht="15" hidden="false" customHeight="false" outlineLevel="0" collapsed="false">
      <c r="A57" s="16"/>
      <c r="B57" s="5"/>
      <c r="C57" s="5"/>
      <c r="D57" s="17"/>
      <c r="E57" s="18" t="str">
        <f aca="false">IF(D57="","",D57*Setup!$B$5)</f>
        <v/>
      </c>
      <c r="F57" s="18" t="str">
        <f aca="false">IF(D57="","",D57-E57)</f>
        <v/>
      </c>
      <c r="G57" s="5"/>
    </row>
    <row r="58" customFormat="false" ht="15" hidden="false" customHeight="false" outlineLevel="0" collapsed="false">
      <c r="A58" s="16"/>
      <c r="B58" s="5"/>
      <c r="C58" s="5"/>
      <c r="D58" s="17"/>
      <c r="E58" s="18" t="str">
        <f aca="false">IF(D58="","",D58*Setup!$B$5)</f>
        <v/>
      </c>
      <c r="F58" s="18" t="str">
        <f aca="false">IF(D58="","",D58-E58)</f>
        <v/>
      </c>
      <c r="G58" s="5"/>
    </row>
    <row r="59" customFormat="false" ht="15" hidden="false" customHeight="false" outlineLevel="0" collapsed="false">
      <c r="A59" s="16"/>
      <c r="B59" s="5"/>
      <c r="C59" s="5"/>
      <c r="D59" s="17"/>
      <c r="E59" s="18" t="str">
        <f aca="false">IF(D59="","",D59*Setup!$B$5)</f>
        <v/>
      </c>
      <c r="F59" s="18" t="str">
        <f aca="false">IF(D59="","",D59-E59)</f>
        <v/>
      </c>
      <c r="G59" s="5"/>
    </row>
    <row r="60" customFormat="false" ht="15" hidden="false" customHeight="false" outlineLevel="0" collapsed="false">
      <c r="A60" s="16"/>
      <c r="B60" s="5"/>
      <c r="C60" s="5"/>
      <c r="D60" s="17"/>
      <c r="E60" s="18" t="str">
        <f aca="false">IF(D60="","",D60*Setup!$B$5)</f>
        <v/>
      </c>
      <c r="F60" s="18" t="str">
        <f aca="false">IF(D60="","",D60-E60)</f>
        <v/>
      </c>
      <c r="G60" s="5"/>
    </row>
    <row r="61" customFormat="false" ht="15" hidden="false" customHeight="false" outlineLevel="0" collapsed="false">
      <c r="A61" s="16"/>
      <c r="B61" s="5"/>
      <c r="C61" s="5"/>
      <c r="D61" s="17"/>
      <c r="E61" s="18" t="str">
        <f aca="false">IF(D61="","",D61*Setup!$B$5)</f>
        <v/>
      </c>
      <c r="F61" s="18" t="str">
        <f aca="false">IF(D61="","",D61-E61)</f>
        <v/>
      </c>
      <c r="G61" s="5"/>
    </row>
    <row r="62" customFormat="false" ht="15" hidden="false" customHeight="false" outlineLevel="0" collapsed="false">
      <c r="A62" s="16"/>
      <c r="B62" s="5"/>
      <c r="C62" s="5"/>
      <c r="D62" s="17"/>
      <c r="E62" s="18" t="str">
        <f aca="false">IF(D62="","",D62*Setup!$B$5)</f>
        <v/>
      </c>
      <c r="F62" s="18" t="str">
        <f aca="false">IF(D62="","",D62-E62)</f>
        <v/>
      </c>
      <c r="G62" s="5"/>
    </row>
    <row r="63" customFormat="false" ht="15" hidden="false" customHeight="false" outlineLevel="0" collapsed="false">
      <c r="A63" s="16"/>
      <c r="B63" s="5"/>
      <c r="C63" s="5"/>
      <c r="D63" s="17"/>
      <c r="E63" s="18" t="str">
        <f aca="false">IF(D63="","",D63*Setup!$B$5)</f>
        <v/>
      </c>
      <c r="F63" s="18" t="str">
        <f aca="false">IF(D63="","",D63-E63)</f>
        <v/>
      </c>
      <c r="G63" s="5"/>
    </row>
    <row r="64" customFormat="false" ht="15" hidden="false" customHeight="false" outlineLevel="0" collapsed="false">
      <c r="A64" s="16"/>
      <c r="B64" s="5"/>
      <c r="C64" s="5"/>
      <c r="D64" s="17"/>
      <c r="E64" s="18" t="str">
        <f aca="false">IF(D64="","",D64*Setup!$B$5)</f>
        <v/>
      </c>
      <c r="F64" s="18" t="str">
        <f aca="false">IF(D64="","",D64-E64)</f>
        <v/>
      </c>
      <c r="G64" s="5"/>
    </row>
    <row r="65" customFormat="false" ht="15" hidden="false" customHeight="false" outlineLevel="0" collapsed="false">
      <c r="A65" s="16"/>
      <c r="B65" s="5"/>
      <c r="C65" s="5"/>
      <c r="D65" s="17"/>
      <c r="E65" s="18" t="str">
        <f aca="false">IF(D65="","",D65*Setup!$B$5)</f>
        <v/>
      </c>
      <c r="F65" s="18" t="str">
        <f aca="false">IF(D65="","",D65-E65)</f>
        <v/>
      </c>
      <c r="G65" s="5"/>
    </row>
    <row r="66" customFormat="false" ht="15" hidden="false" customHeight="false" outlineLevel="0" collapsed="false">
      <c r="A66" s="16"/>
      <c r="B66" s="5"/>
      <c r="C66" s="5"/>
      <c r="D66" s="17"/>
      <c r="E66" s="18" t="str">
        <f aca="false">IF(D66="","",D66*Setup!$B$5)</f>
        <v/>
      </c>
      <c r="F66" s="18" t="str">
        <f aca="false">IF(D66="","",D66-E66)</f>
        <v/>
      </c>
      <c r="G66" s="5"/>
    </row>
    <row r="67" customFormat="false" ht="15" hidden="false" customHeight="false" outlineLevel="0" collapsed="false">
      <c r="A67" s="16"/>
      <c r="B67" s="5"/>
      <c r="C67" s="5"/>
      <c r="D67" s="17"/>
      <c r="E67" s="18" t="str">
        <f aca="false">IF(D67="","",D67*Setup!$B$5)</f>
        <v/>
      </c>
      <c r="F67" s="18" t="str">
        <f aca="false">IF(D67="","",D67-E67)</f>
        <v/>
      </c>
      <c r="G67" s="5"/>
    </row>
    <row r="68" customFormat="false" ht="15" hidden="false" customHeight="false" outlineLevel="0" collapsed="false">
      <c r="A68" s="16"/>
      <c r="B68" s="5"/>
      <c r="C68" s="5"/>
      <c r="D68" s="17"/>
      <c r="E68" s="18" t="str">
        <f aca="false">IF(D68="","",D68*Setup!$B$5)</f>
        <v/>
      </c>
      <c r="F68" s="18" t="str">
        <f aca="false">IF(D68="","",D68-E68)</f>
        <v/>
      </c>
      <c r="G68" s="5"/>
    </row>
    <row r="69" customFormat="false" ht="15" hidden="false" customHeight="false" outlineLevel="0" collapsed="false">
      <c r="A69" s="16"/>
      <c r="B69" s="5"/>
      <c r="C69" s="5"/>
      <c r="D69" s="17"/>
      <c r="E69" s="18" t="str">
        <f aca="false">IF(D69="","",D69*Setup!$B$5)</f>
        <v/>
      </c>
      <c r="F69" s="18" t="str">
        <f aca="false">IF(D69="","",D69-E69)</f>
        <v/>
      </c>
      <c r="G69" s="5"/>
    </row>
    <row r="70" customFormat="false" ht="15" hidden="false" customHeight="false" outlineLevel="0" collapsed="false">
      <c r="A70" s="16"/>
      <c r="B70" s="5"/>
      <c r="C70" s="5"/>
      <c r="D70" s="17"/>
      <c r="E70" s="18" t="str">
        <f aca="false">IF(D70="","",D70*Setup!$B$5)</f>
        <v/>
      </c>
      <c r="F70" s="18" t="str">
        <f aca="false">IF(D70="","",D70-E70)</f>
        <v/>
      </c>
      <c r="G70" s="5"/>
    </row>
    <row r="71" customFormat="false" ht="15" hidden="false" customHeight="false" outlineLevel="0" collapsed="false">
      <c r="A71" s="16"/>
      <c r="B71" s="5"/>
      <c r="C71" s="5"/>
      <c r="D71" s="17"/>
      <c r="E71" s="18" t="str">
        <f aca="false">IF(D71="","",D71*Setup!$B$5)</f>
        <v/>
      </c>
      <c r="F71" s="18" t="str">
        <f aca="false">IF(D71="","",D71-E71)</f>
        <v/>
      </c>
      <c r="G71" s="5"/>
    </row>
    <row r="72" customFormat="false" ht="15" hidden="false" customHeight="false" outlineLevel="0" collapsed="false">
      <c r="A72" s="16"/>
      <c r="B72" s="5"/>
      <c r="C72" s="5"/>
      <c r="D72" s="17"/>
      <c r="E72" s="18" t="str">
        <f aca="false">IF(D72="","",D72*Setup!$B$5)</f>
        <v/>
      </c>
      <c r="F72" s="18" t="str">
        <f aca="false">IF(D72="","",D72-E72)</f>
        <v/>
      </c>
      <c r="G72" s="5"/>
    </row>
    <row r="73" customFormat="false" ht="15" hidden="false" customHeight="false" outlineLevel="0" collapsed="false">
      <c r="A73" s="16"/>
      <c r="B73" s="5"/>
      <c r="C73" s="5"/>
      <c r="D73" s="17"/>
      <c r="E73" s="18" t="str">
        <f aca="false">IF(D73="","",D73*Setup!$B$5)</f>
        <v/>
      </c>
      <c r="F73" s="18" t="str">
        <f aca="false">IF(D73="","",D73-E73)</f>
        <v/>
      </c>
      <c r="G73" s="5"/>
    </row>
    <row r="74" customFormat="false" ht="15" hidden="false" customHeight="false" outlineLevel="0" collapsed="false">
      <c r="A74" s="16"/>
      <c r="B74" s="5"/>
      <c r="C74" s="5"/>
      <c r="D74" s="17"/>
      <c r="E74" s="18" t="str">
        <f aca="false">IF(D74="","",D74*Setup!$B$5)</f>
        <v/>
      </c>
      <c r="F74" s="18" t="str">
        <f aca="false">IF(D74="","",D74-E74)</f>
        <v/>
      </c>
      <c r="G74" s="5"/>
    </row>
    <row r="75" customFormat="false" ht="15" hidden="false" customHeight="false" outlineLevel="0" collapsed="false">
      <c r="A75" s="16"/>
      <c r="B75" s="5"/>
      <c r="C75" s="5"/>
      <c r="D75" s="17"/>
      <c r="E75" s="18" t="str">
        <f aca="false">IF(D75="","",D75*Setup!$B$5)</f>
        <v/>
      </c>
      <c r="F75" s="18" t="str">
        <f aca="false">IF(D75="","",D75-E75)</f>
        <v/>
      </c>
      <c r="G75" s="5"/>
    </row>
    <row r="76" customFormat="false" ht="15" hidden="false" customHeight="false" outlineLevel="0" collapsed="false">
      <c r="A76" s="16"/>
      <c r="B76" s="5"/>
      <c r="C76" s="5"/>
      <c r="D76" s="17"/>
      <c r="E76" s="18" t="str">
        <f aca="false">IF(D76="","",D76*Setup!$B$5)</f>
        <v/>
      </c>
      <c r="F76" s="18" t="str">
        <f aca="false">IF(D76="","",D76-E76)</f>
        <v/>
      </c>
      <c r="G76" s="5"/>
    </row>
    <row r="77" customFormat="false" ht="15" hidden="false" customHeight="false" outlineLevel="0" collapsed="false">
      <c r="A77" s="16"/>
      <c r="B77" s="5"/>
      <c r="C77" s="5"/>
      <c r="D77" s="17"/>
      <c r="E77" s="18" t="str">
        <f aca="false">IF(D77="","",D77*Setup!$B$5)</f>
        <v/>
      </c>
      <c r="F77" s="18" t="str">
        <f aca="false">IF(D77="","",D77-E77)</f>
        <v/>
      </c>
      <c r="G77" s="5"/>
    </row>
    <row r="78" customFormat="false" ht="15" hidden="false" customHeight="false" outlineLevel="0" collapsed="false">
      <c r="A78" s="16"/>
      <c r="B78" s="5"/>
      <c r="C78" s="5"/>
      <c r="D78" s="17"/>
      <c r="E78" s="18" t="str">
        <f aca="false">IF(D78="","",D78*Setup!$B$5)</f>
        <v/>
      </c>
      <c r="F78" s="18" t="str">
        <f aca="false">IF(D78="","",D78-E78)</f>
        <v/>
      </c>
      <c r="G78" s="5"/>
    </row>
    <row r="79" customFormat="false" ht="15" hidden="false" customHeight="false" outlineLevel="0" collapsed="false">
      <c r="A79" s="16"/>
      <c r="B79" s="5"/>
      <c r="C79" s="5"/>
      <c r="D79" s="17"/>
      <c r="E79" s="18" t="str">
        <f aca="false">IF(D79="","",D79*Setup!$B$5)</f>
        <v/>
      </c>
      <c r="F79" s="18" t="str">
        <f aca="false">IF(D79="","",D79-E79)</f>
        <v/>
      </c>
      <c r="G79" s="5"/>
    </row>
    <row r="80" customFormat="false" ht="15" hidden="false" customHeight="false" outlineLevel="0" collapsed="false">
      <c r="A80" s="16"/>
      <c r="B80" s="5"/>
      <c r="C80" s="5"/>
      <c r="D80" s="17"/>
      <c r="E80" s="18" t="str">
        <f aca="false">IF(D80="","",D80*Setup!$B$5)</f>
        <v/>
      </c>
      <c r="F80" s="18" t="str">
        <f aca="false">IF(D80="","",D80-E80)</f>
        <v/>
      </c>
      <c r="G80" s="5"/>
    </row>
    <row r="81" customFormat="false" ht="15" hidden="false" customHeight="false" outlineLevel="0" collapsed="false">
      <c r="A81" s="16"/>
      <c r="B81" s="5"/>
      <c r="C81" s="5"/>
      <c r="D81" s="17"/>
      <c r="E81" s="18" t="str">
        <f aca="false">IF(D81="","",D81*Setup!$B$5)</f>
        <v/>
      </c>
      <c r="F81" s="18" t="str">
        <f aca="false">IF(D81="","",D81-E81)</f>
        <v/>
      </c>
      <c r="G81" s="5"/>
    </row>
    <row r="82" customFormat="false" ht="15" hidden="false" customHeight="false" outlineLevel="0" collapsed="false">
      <c r="A82" s="16"/>
      <c r="B82" s="5"/>
      <c r="C82" s="5"/>
      <c r="D82" s="17"/>
      <c r="E82" s="18" t="str">
        <f aca="false">IF(D82="","",D82*Setup!$B$5)</f>
        <v/>
      </c>
      <c r="F82" s="18" t="str">
        <f aca="false">IF(D82="","",D82-E82)</f>
        <v/>
      </c>
      <c r="G82" s="5"/>
    </row>
    <row r="83" customFormat="false" ht="15" hidden="false" customHeight="false" outlineLevel="0" collapsed="false">
      <c r="A83" s="16"/>
      <c r="B83" s="5"/>
      <c r="C83" s="5"/>
      <c r="D83" s="17"/>
      <c r="E83" s="18" t="str">
        <f aca="false">IF(D83="","",D83*Setup!$B$5)</f>
        <v/>
      </c>
      <c r="F83" s="18" t="str">
        <f aca="false">IF(D83="","",D83-E83)</f>
        <v/>
      </c>
      <c r="G83" s="5"/>
    </row>
    <row r="84" customFormat="false" ht="15" hidden="false" customHeight="false" outlineLevel="0" collapsed="false">
      <c r="A84" s="16"/>
      <c r="B84" s="5"/>
      <c r="C84" s="5"/>
      <c r="D84" s="17"/>
      <c r="E84" s="18" t="str">
        <f aca="false">IF(D84="","",D84*Setup!$B$5)</f>
        <v/>
      </c>
      <c r="F84" s="18" t="str">
        <f aca="false">IF(D84="","",D84-E84)</f>
        <v/>
      </c>
      <c r="G84" s="5"/>
    </row>
    <row r="85" customFormat="false" ht="15" hidden="false" customHeight="false" outlineLevel="0" collapsed="false">
      <c r="A85" s="16"/>
      <c r="B85" s="5"/>
      <c r="C85" s="5"/>
      <c r="D85" s="17"/>
      <c r="E85" s="18" t="str">
        <f aca="false">IF(D85="","",D85*Setup!$B$5)</f>
        <v/>
      </c>
      <c r="F85" s="18" t="str">
        <f aca="false">IF(D85="","",D85-E85)</f>
        <v/>
      </c>
      <c r="G85" s="5"/>
    </row>
    <row r="86" customFormat="false" ht="15" hidden="false" customHeight="false" outlineLevel="0" collapsed="false">
      <c r="A86" s="16"/>
      <c r="B86" s="5"/>
      <c r="C86" s="5"/>
      <c r="D86" s="17"/>
      <c r="E86" s="18" t="str">
        <f aca="false">IF(D86="","",D86*Setup!$B$5)</f>
        <v/>
      </c>
      <c r="F86" s="18" t="str">
        <f aca="false">IF(D86="","",D86-E86)</f>
        <v/>
      </c>
      <c r="G86" s="5"/>
    </row>
    <row r="87" customFormat="false" ht="15" hidden="false" customHeight="false" outlineLevel="0" collapsed="false">
      <c r="A87" s="16"/>
      <c r="B87" s="5"/>
      <c r="C87" s="5"/>
      <c r="D87" s="17"/>
      <c r="E87" s="18" t="str">
        <f aca="false">IF(D87="","",D87*Setup!$B$5)</f>
        <v/>
      </c>
      <c r="F87" s="18" t="str">
        <f aca="false">IF(D87="","",D87-E87)</f>
        <v/>
      </c>
      <c r="G87" s="5"/>
    </row>
    <row r="88" customFormat="false" ht="15" hidden="false" customHeight="false" outlineLevel="0" collapsed="false">
      <c r="A88" s="16"/>
      <c r="B88" s="5"/>
      <c r="C88" s="5"/>
      <c r="D88" s="17"/>
      <c r="E88" s="18" t="str">
        <f aca="false">IF(D88="","",D88*Setup!$B$5)</f>
        <v/>
      </c>
      <c r="F88" s="18" t="str">
        <f aca="false">IF(D88="","",D88-E88)</f>
        <v/>
      </c>
      <c r="G88" s="5"/>
    </row>
    <row r="89" customFormat="false" ht="15" hidden="false" customHeight="false" outlineLevel="0" collapsed="false">
      <c r="A89" s="16"/>
      <c r="B89" s="5"/>
      <c r="C89" s="5"/>
      <c r="D89" s="17"/>
      <c r="E89" s="18" t="str">
        <f aca="false">IF(D89="","",D89*Setup!$B$5)</f>
        <v/>
      </c>
      <c r="F89" s="18" t="str">
        <f aca="false">IF(D89="","",D89-E89)</f>
        <v/>
      </c>
      <c r="G89" s="5"/>
    </row>
    <row r="90" customFormat="false" ht="15" hidden="false" customHeight="false" outlineLevel="0" collapsed="false">
      <c r="A90" s="16"/>
      <c r="B90" s="5"/>
      <c r="C90" s="5"/>
      <c r="D90" s="17"/>
      <c r="E90" s="18" t="str">
        <f aca="false">IF(D90="","",D90*Setup!$B$5)</f>
        <v/>
      </c>
      <c r="F90" s="18" t="str">
        <f aca="false">IF(D90="","",D90-E90)</f>
        <v/>
      </c>
      <c r="G90" s="5"/>
    </row>
    <row r="91" customFormat="false" ht="15" hidden="false" customHeight="false" outlineLevel="0" collapsed="false">
      <c r="A91" s="16"/>
      <c r="B91" s="5"/>
      <c r="C91" s="5"/>
      <c r="D91" s="17"/>
      <c r="E91" s="18" t="str">
        <f aca="false">IF(D91="","",D91*Setup!$B$5)</f>
        <v/>
      </c>
      <c r="F91" s="18" t="str">
        <f aca="false">IF(D91="","",D91-E91)</f>
        <v/>
      </c>
      <c r="G91" s="5"/>
    </row>
    <row r="92" customFormat="false" ht="15" hidden="false" customHeight="false" outlineLevel="0" collapsed="false">
      <c r="A92" s="16"/>
      <c r="B92" s="5"/>
      <c r="C92" s="5"/>
      <c r="D92" s="17"/>
      <c r="E92" s="18" t="str">
        <f aca="false">IF(D92="","",D92*Setup!$B$5)</f>
        <v/>
      </c>
      <c r="F92" s="18" t="str">
        <f aca="false">IF(D92="","",D92-E92)</f>
        <v/>
      </c>
      <c r="G92" s="5"/>
    </row>
    <row r="93" customFormat="false" ht="15" hidden="false" customHeight="false" outlineLevel="0" collapsed="false">
      <c r="A93" s="16"/>
      <c r="B93" s="5"/>
      <c r="C93" s="5"/>
      <c r="D93" s="17"/>
      <c r="E93" s="18" t="str">
        <f aca="false">IF(D93="","",D93*Setup!$B$5)</f>
        <v/>
      </c>
      <c r="F93" s="18" t="str">
        <f aca="false">IF(D93="","",D93-E93)</f>
        <v/>
      </c>
      <c r="G93" s="5"/>
    </row>
    <row r="94" customFormat="false" ht="15" hidden="false" customHeight="false" outlineLevel="0" collapsed="false">
      <c r="A94" s="16"/>
      <c r="B94" s="5"/>
      <c r="C94" s="5"/>
      <c r="D94" s="17"/>
      <c r="E94" s="18" t="str">
        <f aca="false">IF(D94="","",D94*Setup!$B$5)</f>
        <v/>
      </c>
      <c r="F94" s="18" t="str">
        <f aca="false">IF(D94="","",D94-E94)</f>
        <v/>
      </c>
      <c r="G94" s="5"/>
    </row>
    <row r="95" customFormat="false" ht="15" hidden="false" customHeight="false" outlineLevel="0" collapsed="false">
      <c r="A95" s="16"/>
      <c r="B95" s="5"/>
      <c r="C95" s="5"/>
      <c r="D95" s="17"/>
      <c r="E95" s="18" t="str">
        <f aca="false">IF(D95="","",D95*Setup!$B$5)</f>
        <v/>
      </c>
      <c r="F95" s="18" t="str">
        <f aca="false">IF(D95="","",D95-E95)</f>
        <v/>
      </c>
      <c r="G95" s="5"/>
    </row>
    <row r="96" customFormat="false" ht="15" hidden="false" customHeight="false" outlineLevel="0" collapsed="false">
      <c r="A96" s="16"/>
      <c r="B96" s="5"/>
      <c r="C96" s="5"/>
      <c r="D96" s="17"/>
      <c r="E96" s="18" t="str">
        <f aca="false">IF(D96="","",D96*Setup!$B$5)</f>
        <v/>
      </c>
      <c r="F96" s="18" t="str">
        <f aca="false">IF(D96="","",D96-E96)</f>
        <v/>
      </c>
      <c r="G96" s="5"/>
    </row>
    <row r="97" customFormat="false" ht="15" hidden="false" customHeight="false" outlineLevel="0" collapsed="false">
      <c r="A97" s="16"/>
      <c r="B97" s="5"/>
      <c r="C97" s="5"/>
      <c r="D97" s="17"/>
      <c r="E97" s="18" t="str">
        <f aca="false">IF(D97="","",D97*Setup!$B$5)</f>
        <v/>
      </c>
      <c r="F97" s="18" t="str">
        <f aca="false">IF(D97="","",D97-E97)</f>
        <v/>
      </c>
      <c r="G97" s="5"/>
    </row>
    <row r="98" customFormat="false" ht="15" hidden="false" customHeight="false" outlineLevel="0" collapsed="false">
      <c r="A98" s="16"/>
      <c r="B98" s="5"/>
      <c r="C98" s="5"/>
      <c r="D98" s="17"/>
      <c r="E98" s="18" t="str">
        <f aca="false">IF(D98="","",D98*Setup!$B$5)</f>
        <v/>
      </c>
      <c r="F98" s="18" t="str">
        <f aca="false">IF(D98="","",D98-E98)</f>
        <v/>
      </c>
      <c r="G98" s="5"/>
    </row>
    <row r="99" customFormat="false" ht="15" hidden="false" customHeight="false" outlineLevel="0" collapsed="false">
      <c r="A99" s="16"/>
      <c r="B99" s="5"/>
      <c r="C99" s="5"/>
      <c r="D99" s="17"/>
      <c r="E99" s="18" t="str">
        <f aca="false">IF(D99="","",D99*Setup!$B$5)</f>
        <v/>
      </c>
      <c r="F99" s="18" t="str">
        <f aca="false">IF(D99="","",D99-E99)</f>
        <v/>
      </c>
      <c r="G99" s="5"/>
    </row>
    <row r="100" customFormat="false" ht="15" hidden="false" customHeight="false" outlineLevel="0" collapsed="false">
      <c r="A100" s="16"/>
      <c r="B100" s="5"/>
      <c r="C100" s="5"/>
      <c r="D100" s="17"/>
      <c r="E100" s="18" t="str">
        <f aca="false">IF(D100="","",D100*Setup!$B$5)</f>
        <v/>
      </c>
      <c r="F100" s="18" t="str">
        <f aca="false">IF(D100="","",D100-E100)</f>
        <v/>
      </c>
      <c r="G100" s="5"/>
    </row>
    <row r="101" customFormat="false" ht="15" hidden="false" customHeight="false" outlineLevel="0" collapsed="false">
      <c r="A101" s="16"/>
      <c r="B101" s="5"/>
      <c r="C101" s="5"/>
      <c r="D101" s="17"/>
      <c r="E101" s="18" t="str">
        <f aca="false">IF(D101="","",D101*Setup!$B$5)</f>
        <v/>
      </c>
      <c r="F101" s="18" t="str">
        <f aca="false">IF(D101="","",D101-E101)</f>
        <v/>
      </c>
      <c r="G101" s="5"/>
    </row>
    <row r="102" customFormat="false" ht="15" hidden="false" customHeight="false" outlineLevel="0" collapsed="false">
      <c r="A102" s="16"/>
      <c r="B102" s="5"/>
      <c r="C102" s="5"/>
      <c r="D102" s="17"/>
      <c r="E102" s="18" t="str">
        <f aca="false">IF(D102="","",D102*Setup!$B$5)</f>
        <v/>
      </c>
      <c r="F102" s="18" t="str">
        <f aca="false">IF(D102="","",D102-E102)</f>
        <v/>
      </c>
      <c r="G102" s="5"/>
    </row>
    <row r="103" customFormat="false" ht="15" hidden="false" customHeight="false" outlineLevel="0" collapsed="false">
      <c r="A103" s="16"/>
      <c r="B103" s="5"/>
      <c r="C103" s="5"/>
      <c r="D103" s="17"/>
      <c r="E103" s="18" t="str">
        <f aca="false">IF(D103="","",D103*Setup!$B$5)</f>
        <v/>
      </c>
      <c r="F103" s="18" t="str">
        <f aca="false">IF(D103="","",D103-E103)</f>
        <v/>
      </c>
      <c r="G103" s="5"/>
    </row>
    <row r="104" customFormat="false" ht="15" hidden="false" customHeight="false" outlineLevel="0" collapsed="false">
      <c r="A104" s="16"/>
      <c r="B104" s="5"/>
      <c r="C104" s="5"/>
      <c r="D104" s="17"/>
      <c r="E104" s="18" t="str">
        <f aca="false">IF(D104="","",D104*Setup!$B$5)</f>
        <v/>
      </c>
      <c r="F104" s="18" t="str">
        <f aca="false">IF(D104="","",D104-E104)</f>
        <v/>
      </c>
      <c r="G104" s="5"/>
    </row>
    <row r="105" customFormat="false" ht="15" hidden="false" customHeight="false" outlineLevel="0" collapsed="false">
      <c r="A105" s="16"/>
      <c r="B105" s="5"/>
      <c r="C105" s="5"/>
      <c r="D105" s="17"/>
      <c r="E105" s="18" t="str">
        <f aca="false">IF(D105="","",D105*Setup!$B$5)</f>
        <v/>
      </c>
      <c r="F105" s="18" t="str">
        <f aca="false">IF(D105="","",D105-E105)</f>
        <v/>
      </c>
      <c r="G105" s="5"/>
    </row>
    <row r="106" customFormat="false" ht="15" hidden="false" customHeight="false" outlineLevel="0" collapsed="false">
      <c r="A106" s="16"/>
      <c r="B106" s="5"/>
      <c r="C106" s="5"/>
      <c r="D106" s="17"/>
      <c r="E106" s="18" t="str">
        <f aca="false">IF(D106="","",D106*Setup!$B$5)</f>
        <v/>
      </c>
      <c r="F106" s="18" t="str">
        <f aca="false">IF(D106="","",D106-E106)</f>
        <v/>
      </c>
      <c r="G106" s="5"/>
    </row>
    <row r="107" customFormat="false" ht="15" hidden="false" customHeight="false" outlineLevel="0" collapsed="false">
      <c r="A107" s="16"/>
      <c r="B107" s="5"/>
      <c r="C107" s="5"/>
      <c r="D107" s="17"/>
      <c r="E107" s="18" t="str">
        <f aca="false">IF(D107="","",D107*Setup!$B$5)</f>
        <v/>
      </c>
      <c r="F107" s="18" t="str">
        <f aca="false">IF(D107="","",D107-E107)</f>
        <v/>
      </c>
      <c r="G107" s="5"/>
    </row>
    <row r="108" customFormat="false" ht="15" hidden="false" customHeight="false" outlineLevel="0" collapsed="false">
      <c r="A108" s="16"/>
      <c r="B108" s="5"/>
      <c r="C108" s="5"/>
      <c r="D108" s="17"/>
      <c r="E108" s="18" t="str">
        <f aca="false">IF(D108="","",D108*Setup!$B$5)</f>
        <v/>
      </c>
      <c r="F108" s="18" t="str">
        <f aca="false">IF(D108="","",D108-E108)</f>
        <v/>
      </c>
      <c r="G108" s="5"/>
    </row>
    <row r="109" customFormat="false" ht="15" hidden="false" customHeight="false" outlineLevel="0" collapsed="false">
      <c r="A109" s="16"/>
      <c r="B109" s="5"/>
      <c r="C109" s="5"/>
      <c r="D109" s="17"/>
      <c r="E109" s="18" t="str">
        <f aca="false">IF(D109="","",D109*Setup!$B$5)</f>
        <v/>
      </c>
      <c r="F109" s="18" t="str">
        <f aca="false">IF(D109="","",D109-E109)</f>
        <v/>
      </c>
      <c r="G109" s="5"/>
    </row>
    <row r="110" customFormat="false" ht="15" hidden="false" customHeight="false" outlineLevel="0" collapsed="false">
      <c r="A110" s="16"/>
      <c r="B110" s="5"/>
      <c r="C110" s="5"/>
      <c r="D110" s="17"/>
      <c r="E110" s="18" t="str">
        <f aca="false">IF(D110="","",D110*Setup!$B$5)</f>
        <v/>
      </c>
      <c r="F110" s="18" t="str">
        <f aca="false">IF(D110="","",D110-E110)</f>
        <v/>
      </c>
      <c r="G110" s="5"/>
    </row>
    <row r="111" customFormat="false" ht="15" hidden="false" customHeight="false" outlineLevel="0" collapsed="false">
      <c r="A111" s="16"/>
      <c r="B111" s="5"/>
      <c r="C111" s="5"/>
      <c r="D111" s="17"/>
      <c r="E111" s="18" t="str">
        <f aca="false">IF(D111="","",D111*Setup!$B$5)</f>
        <v/>
      </c>
      <c r="F111" s="18" t="str">
        <f aca="false">IF(D111="","",D111-E111)</f>
        <v/>
      </c>
      <c r="G111" s="5"/>
    </row>
    <row r="112" customFormat="false" ht="15" hidden="false" customHeight="false" outlineLevel="0" collapsed="false">
      <c r="A112" s="16"/>
      <c r="B112" s="5"/>
      <c r="C112" s="5"/>
      <c r="D112" s="17"/>
      <c r="E112" s="18" t="str">
        <f aca="false">IF(D112="","",D112*Setup!$B$5)</f>
        <v/>
      </c>
      <c r="F112" s="18" t="str">
        <f aca="false">IF(D112="","",D112-E112)</f>
        <v/>
      </c>
      <c r="G112" s="5"/>
    </row>
    <row r="113" customFormat="false" ht="15" hidden="false" customHeight="false" outlineLevel="0" collapsed="false">
      <c r="A113" s="16"/>
      <c r="B113" s="5"/>
      <c r="C113" s="5"/>
      <c r="D113" s="17"/>
      <c r="E113" s="18" t="str">
        <f aca="false">IF(D113="","",D113*Setup!$B$5)</f>
        <v/>
      </c>
      <c r="F113" s="18" t="str">
        <f aca="false">IF(D113="","",D113-E113)</f>
        <v/>
      </c>
      <c r="G113" s="5"/>
    </row>
    <row r="114" customFormat="false" ht="15" hidden="false" customHeight="false" outlineLevel="0" collapsed="false">
      <c r="A114" s="16"/>
      <c r="B114" s="5"/>
      <c r="C114" s="5"/>
      <c r="D114" s="17"/>
      <c r="E114" s="18" t="str">
        <f aca="false">IF(D114="","",D114*Setup!$B$5)</f>
        <v/>
      </c>
      <c r="F114" s="18" t="str">
        <f aca="false">IF(D114="","",D114-E114)</f>
        <v/>
      </c>
      <c r="G114" s="5"/>
    </row>
    <row r="115" customFormat="false" ht="15" hidden="false" customHeight="false" outlineLevel="0" collapsed="false">
      <c r="A115" s="16"/>
      <c r="B115" s="5"/>
      <c r="C115" s="5"/>
      <c r="D115" s="17"/>
      <c r="E115" s="18" t="str">
        <f aca="false">IF(D115="","",D115*Setup!$B$5)</f>
        <v/>
      </c>
      <c r="F115" s="18" t="str">
        <f aca="false">IF(D115="","",D115-E115)</f>
        <v/>
      </c>
      <c r="G115" s="5"/>
    </row>
    <row r="116" customFormat="false" ht="15" hidden="false" customHeight="false" outlineLevel="0" collapsed="false">
      <c r="A116" s="16"/>
      <c r="B116" s="5"/>
      <c r="C116" s="5"/>
      <c r="D116" s="17"/>
      <c r="E116" s="18" t="str">
        <f aca="false">IF(D116="","",D116*Setup!$B$5)</f>
        <v/>
      </c>
      <c r="F116" s="18" t="str">
        <f aca="false">IF(D116="","",D116-E116)</f>
        <v/>
      </c>
      <c r="G116" s="5"/>
    </row>
    <row r="117" customFormat="false" ht="15" hidden="false" customHeight="false" outlineLevel="0" collapsed="false">
      <c r="A117" s="16"/>
      <c r="B117" s="5"/>
      <c r="C117" s="5"/>
      <c r="D117" s="17"/>
      <c r="E117" s="18" t="str">
        <f aca="false">IF(D117="","",D117*Setup!$B$5)</f>
        <v/>
      </c>
      <c r="F117" s="18" t="str">
        <f aca="false">IF(D117="","",D117-E117)</f>
        <v/>
      </c>
      <c r="G117" s="5"/>
    </row>
    <row r="118" customFormat="false" ht="15" hidden="false" customHeight="false" outlineLevel="0" collapsed="false">
      <c r="A118" s="16"/>
      <c r="B118" s="5"/>
      <c r="C118" s="5"/>
      <c r="D118" s="17"/>
      <c r="E118" s="18" t="str">
        <f aca="false">IF(D118="","",D118*Setup!$B$5)</f>
        <v/>
      </c>
      <c r="F118" s="18" t="str">
        <f aca="false">IF(D118="","",D118-E118)</f>
        <v/>
      </c>
      <c r="G118" s="5"/>
    </row>
    <row r="119" customFormat="false" ht="15" hidden="false" customHeight="false" outlineLevel="0" collapsed="false">
      <c r="A119" s="16"/>
      <c r="B119" s="5"/>
      <c r="C119" s="5"/>
      <c r="D119" s="17"/>
      <c r="E119" s="18" t="str">
        <f aca="false">IF(D119="","",D119*Setup!$B$5)</f>
        <v/>
      </c>
      <c r="F119" s="18" t="str">
        <f aca="false">IF(D119="","",D119-E119)</f>
        <v/>
      </c>
      <c r="G119" s="5"/>
    </row>
    <row r="120" customFormat="false" ht="15" hidden="false" customHeight="false" outlineLevel="0" collapsed="false">
      <c r="A120" s="16"/>
      <c r="B120" s="5"/>
      <c r="C120" s="5"/>
      <c r="D120" s="17"/>
      <c r="E120" s="18" t="str">
        <f aca="false">IF(D120="","",D120*Setup!$B$5)</f>
        <v/>
      </c>
      <c r="F120" s="18" t="str">
        <f aca="false">IF(D120="","",D120-E120)</f>
        <v/>
      </c>
      <c r="G120" s="5"/>
    </row>
    <row r="121" customFormat="false" ht="15" hidden="false" customHeight="false" outlineLevel="0" collapsed="false">
      <c r="A121" s="16"/>
      <c r="B121" s="5"/>
      <c r="C121" s="5"/>
      <c r="D121" s="17"/>
      <c r="E121" s="18" t="str">
        <f aca="false">IF(D121="","",D121*Setup!$B$5)</f>
        <v/>
      </c>
      <c r="F121" s="18" t="str">
        <f aca="false">IF(D121="","",D121-E121)</f>
        <v/>
      </c>
      <c r="G121" s="5"/>
    </row>
    <row r="122" customFormat="false" ht="15" hidden="false" customHeight="false" outlineLevel="0" collapsed="false">
      <c r="A122" s="16"/>
      <c r="B122" s="5"/>
      <c r="C122" s="5"/>
      <c r="D122" s="17"/>
      <c r="E122" s="18" t="str">
        <f aca="false">IF(D122="","",D122*Setup!$B$5)</f>
        <v/>
      </c>
      <c r="F122" s="18" t="str">
        <f aca="false">IF(D122="","",D122-E122)</f>
        <v/>
      </c>
      <c r="G122" s="5"/>
    </row>
    <row r="123" customFormat="false" ht="15" hidden="false" customHeight="false" outlineLevel="0" collapsed="false">
      <c r="A123" s="16"/>
      <c r="B123" s="5"/>
      <c r="C123" s="5"/>
      <c r="D123" s="17"/>
      <c r="E123" s="18" t="str">
        <f aca="false">IF(D123="","",D123*Setup!$B$5)</f>
        <v/>
      </c>
      <c r="F123" s="18" t="str">
        <f aca="false">IF(D123="","",D123-E123)</f>
        <v/>
      </c>
      <c r="G123" s="5"/>
    </row>
    <row r="124" customFormat="false" ht="15" hidden="false" customHeight="false" outlineLevel="0" collapsed="false">
      <c r="A124" s="16"/>
      <c r="B124" s="5"/>
      <c r="C124" s="5"/>
      <c r="D124" s="17"/>
      <c r="E124" s="18" t="str">
        <f aca="false">IF(D124="","",D124*Setup!$B$5)</f>
        <v/>
      </c>
      <c r="F124" s="18" t="str">
        <f aca="false">IF(D124="","",D124-E124)</f>
        <v/>
      </c>
      <c r="G124" s="5"/>
    </row>
    <row r="125" customFormat="false" ht="15" hidden="false" customHeight="false" outlineLevel="0" collapsed="false">
      <c r="A125" s="16"/>
      <c r="B125" s="5"/>
      <c r="C125" s="5"/>
      <c r="D125" s="17"/>
      <c r="E125" s="18" t="str">
        <f aca="false">IF(D125="","",D125*Setup!$B$5)</f>
        <v/>
      </c>
      <c r="F125" s="18" t="str">
        <f aca="false">IF(D125="","",D125-E125)</f>
        <v/>
      </c>
      <c r="G125" s="5"/>
    </row>
    <row r="126" customFormat="false" ht="15" hidden="false" customHeight="false" outlineLevel="0" collapsed="false">
      <c r="A126" s="16"/>
      <c r="B126" s="5"/>
      <c r="C126" s="5"/>
      <c r="D126" s="17"/>
      <c r="E126" s="18" t="str">
        <f aca="false">IF(D126="","",D126*Setup!$B$5)</f>
        <v/>
      </c>
      <c r="F126" s="18" t="str">
        <f aca="false">IF(D126="","",D126-E126)</f>
        <v/>
      </c>
      <c r="G126" s="5"/>
    </row>
    <row r="127" customFormat="false" ht="15" hidden="false" customHeight="false" outlineLevel="0" collapsed="false">
      <c r="A127" s="16"/>
      <c r="B127" s="5"/>
      <c r="C127" s="5"/>
      <c r="D127" s="17"/>
      <c r="E127" s="18" t="str">
        <f aca="false">IF(D127="","",D127*Setup!$B$5)</f>
        <v/>
      </c>
      <c r="F127" s="18" t="str">
        <f aca="false">IF(D127="","",D127-E127)</f>
        <v/>
      </c>
      <c r="G127" s="5"/>
    </row>
    <row r="128" customFormat="false" ht="15" hidden="false" customHeight="false" outlineLevel="0" collapsed="false">
      <c r="A128" s="16"/>
      <c r="B128" s="5"/>
      <c r="C128" s="5"/>
      <c r="D128" s="17"/>
      <c r="E128" s="18" t="str">
        <f aca="false">IF(D128="","",D128*Setup!$B$5)</f>
        <v/>
      </c>
      <c r="F128" s="18" t="str">
        <f aca="false">IF(D128="","",D128-E128)</f>
        <v/>
      </c>
      <c r="G128" s="5"/>
    </row>
    <row r="129" customFormat="false" ht="15" hidden="false" customHeight="false" outlineLevel="0" collapsed="false">
      <c r="A129" s="16"/>
      <c r="B129" s="5"/>
      <c r="C129" s="5"/>
      <c r="D129" s="17"/>
      <c r="E129" s="18" t="str">
        <f aca="false">IF(D129="","",D129*Setup!$B$5)</f>
        <v/>
      </c>
      <c r="F129" s="18" t="str">
        <f aca="false">IF(D129="","",D129-E129)</f>
        <v/>
      </c>
      <c r="G129" s="5"/>
    </row>
    <row r="130" customFormat="false" ht="15" hidden="false" customHeight="false" outlineLevel="0" collapsed="false">
      <c r="A130" s="16"/>
      <c r="B130" s="5"/>
      <c r="C130" s="5"/>
      <c r="D130" s="17"/>
      <c r="E130" s="18" t="str">
        <f aca="false">IF(D130="","",D130*Setup!$B$5)</f>
        <v/>
      </c>
      <c r="F130" s="18" t="str">
        <f aca="false">IF(D130="","",D130-E130)</f>
        <v/>
      </c>
      <c r="G130" s="5"/>
    </row>
    <row r="131" customFormat="false" ht="15" hidden="false" customHeight="false" outlineLevel="0" collapsed="false">
      <c r="A131" s="16"/>
      <c r="B131" s="5"/>
      <c r="C131" s="5"/>
      <c r="D131" s="17"/>
      <c r="E131" s="18" t="str">
        <f aca="false">IF(D131="","",D131*Setup!$B$5)</f>
        <v/>
      </c>
      <c r="F131" s="18" t="str">
        <f aca="false">IF(D131="","",D131-E131)</f>
        <v/>
      </c>
      <c r="G131" s="5"/>
    </row>
    <row r="132" customFormat="false" ht="15" hidden="false" customHeight="false" outlineLevel="0" collapsed="false">
      <c r="A132" s="16"/>
      <c r="B132" s="5"/>
      <c r="C132" s="5"/>
      <c r="D132" s="17"/>
      <c r="E132" s="18" t="str">
        <f aca="false">IF(D132="","",D132*Setup!$B$5)</f>
        <v/>
      </c>
      <c r="F132" s="18" t="str">
        <f aca="false">IF(D132="","",D132-E132)</f>
        <v/>
      </c>
      <c r="G132" s="5"/>
    </row>
    <row r="133" customFormat="false" ht="15" hidden="false" customHeight="false" outlineLevel="0" collapsed="false">
      <c r="A133" s="16"/>
      <c r="B133" s="5"/>
      <c r="C133" s="5"/>
      <c r="D133" s="17"/>
      <c r="E133" s="18" t="str">
        <f aca="false">IF(D133="","",D133*Setup!$B$5)</f>
        <v/>
      </c>
      <c r="F133" s="18" t="str">
        <f aca="false">IF(D133="","",D133-E133)</f>
        <v/>
      </c>
      <c r="G133" s="5"/>
    </row>
    <row r="134" customFormat="false" ht="15" hidden="false" customHeight="false" outlineLevel="0" collapsed="false">
      <c r="A134" s="16"/>
      <c r="B134" s="5"/>
      <c r="C134" s="5"/>
      <c r="D134" s="17"/>
      <c r="E134" s="18" t="str">
        <f aca="false">IF(D134="","",D134*Setup!$B$5)</f>
        <v/>
      </c>
      <c r="F134" s="18" t="str">
        <f aca="false">IF(D134="","",D134-E134)</f>
        <v/>
      </c>
      <c r="G134" s="5"/>
    </row>
    <row r="135" customFormat="false" ht="15" hidden="false" customHeight="false" outlineLevel="0" collapsed="false">
      <c r="A135" s="16"/>
      <c r="B135" s="5"/>
      <c r="C135" s="5"/>
      <c r="D135" s="17"/>
      <c r="E135" s="18" t="str">
        <f aca="false">IF(D135="","",D135*Setup!$B$5)</f>
        <v/>
      </c>
      <c r="F135" s="18" t="str">
        <f aca="false">IF(D135="","",D135-E135)</f>
        <v/>
      </c>
      <c r="G135" s="5"/>
    </row>
    <row r="136" customFormat="false" ht="15" hidden="false" customHeight="false" outlineLevel="0" collapsed="false">
      <c r="A136" s="16"/>
      <c r="B136" s="5"/>
      <c r="C136" s="5"/>
      <c r="D136" s="17"/>
      <c r="E136" s="18" t="str">
        <f aca="false">IF(D136="","",D136*Setup!$B$5)</f>
        <v/>
      </c>
      <c r="F136" s="18" t="str">
        <f aca="false">IF(D136="","",D136-E136)</f>
        <v/>
      </c>
      <c r="G136" s="5"/>
    </row>
    <row r="137" customFormat="false" ht="15" hidden="false" customHeight="false" outlineLevel="0" collapsed="false">
      <c r="A137" s="16"/>
      <c r="B137" s="5"/>
      <c r="C137" s="5"/>
      <c r="D137" s="17"/>
      <c r="E137" s="18" t="str">
        <f aca="false">IF(D137="","",D137*Setup!$B$5)</f>
        <v/>
      </c>
      <c r="F137" s="18" t="str">
        <f aca="false">IF(D137="","",D137-E137)</f>
        <v/>
      </c>
      <c r="G137" s="5"/>
    </row>
    <row r="138" customFormat="false" ht="15" hidden="false" customHeight="false" outlineLevel="0" collapsed="false">
      <c r="A138" s="16"/>
      <c r="B138" s="5"/>
      <c r="C138" s="5"/>
      <c r="D138" s="17"/>
      <c r="E138" s="18" t="str">
        <f aca="false">IF(D138="","",D138*Setup!$B$5)</f>
        <v/>
      </c>
      <c r="F138" s="18" t="str">
        <f aca="false">IF(D138="","",D138-E138)</f>
        <v/>
      </c>
      <c r="G138" s="5"/>
    </row>
    <row r="139" customFormat="false" ht="15" hidden="false" customHeight="false" outlineLevel="0" collapsed="false">
      <c r="A139" s="16"/>
      <c r="B139" s="5"/>
      <c r="C139" s="5"/>
      <c r="D139" s="17"/>
      <c r="E139" s="18" t="str">
        <f aca="false">IF(D139="","",D139*Setup!$B$5)</f>
        <v/>
      </c>
      <c r="F139" s="18" t="str">
        <f aca="false">IF(D139="","",D139-E139)</f>
        <v/>
      </c>
      <c r="G139" s="5"/>
    </row>
    <row r="140" customFormat="false" ht="15" hidden="false" customHeight="false" outlineLevel="0" collapsed="false">
      <c r="A140" s="16"/>
      <c r="B140" s="5"/>
      <c r="C140" s="5"/>
      <c r="D140" s="17"/>
      <c r="E140" s="18" t="str">
        <f aca="false">IF(D140="","",D140*Setup!$B$5)</f>
        <v/>
      </c>
      <c r="F140" s="18" t="str">
        <f aca="false">IF(D140="","",D140-E140)</f>
        <v/>
      </c>
      <c r="G140" s="5"/>
    </row>
    <row r="141" customFormat="false" ht="15" hidden="false" customHeight="false" outlineLevel="0" collapsed="false">
      <c r="A141" s="16"/>
      <c r="B141" s="5"/>
      <c r="C141" s="5"/>
      <c r="D141" s="17"/>
      <c r="E141" s="18" t="str">
        <f aca="false">IF(D141="","",D141*Setup!$B$5)</f>
        <v/>
      </c>
      <c r="F141" s="18" t="str">
        <f aca="false">IF(D141="","",D141-E141)</f>
        <v/>
      </c>
      <c r="G141" s="5"/>
    </row>
    <row r="142" customFormat="false" ht="15" hidden="false" customHeight="false" outlineLevel="0" collapsed="false">
      <c r="A142" s="16"/>
      <c r="B142" s="5"/>
      <c r="C142" s="5"/>
      <c r="D142" s="17"/>
      <c r="E142" s="18" t="str">
        <f aca="false">IF(D142="","",D142*Setup!$B$5)</f>
        <v/>
      </c>
      <c r="F142" s="18" t="str">
        <f aca="false">IF(D142="","",D142-E142)</f>
        <v/>
      </c>
      <c r="G142" s="5"/>
    </row>
    <row r="143" customFormat="false" ht="15" hidden="false" customHeight="false" outlineLevel="0" collapsed="false">
      <c r="A143" s="16"/>
      <c r="B143" s="5"/>
      <c r="C143" s="5"/>
      <c r="D143" s="17"/>
      <c r="E143" s="18" t="str">
        <f aca="false">IF(D143="","",D143*Setup!$B$5)</f>
        <v/>
      </c>
      <c r="F143" s="18" t="str">
        <f aca="false">IF(D143="","",D143-E143)</f>
        <v/>
      </c>
      <c r="G143" s="5"/>
    </row>
    <row r="144" customFormat="false" ht="15" hidden="false" customHeight="false" outlineLevel="0" collapsed="false">
      <c r="A144" s="16"/>
      <c r="B144" s="5"/>
      <c r="C144" s="5"/>
      <c r="D144" s="17"/>
      <c r="E144" s="18" t="str">
        <f aca="false">IF(D144="","",D144*Setup!$B$5)</f>
        <v/>
      </c>
      <c r="F144" s="18" t="str">
        <f aca="false">IF(D144="","",D144-E144)</f>
        <v/>
      </c>
      <c r="G144" s="5"/>
    </row>
    <row r="145" customFormat="false" ht="15" hidden="false" customHeight="false" outlineLevel="0" collapsed="false">
      <c r="A145" s="16"/>
      <c r="B145" s="5"/>
      <c r="C145" s="5"/>
      <c r="D145" s="17"/>
      <c r="E145" s="18" t="str">
        <f aca="false">IF(D145="","",D145*Setup!$B$5)</f>
        <v/>
      </c>
      <c r="F145" s="18" t="str">
        <f aca="false">IF(D145="","",D145-E145)</f>
        <v/>
      </c>
      <c r="G145" s="5"/>
    </row>
    <row r="146" customFormat="false" ht="15" hidden="false" customHeight="false" outlineLevel="0" collapsed="false">
      <c r="A146" s="16"/>
      <c r="B146" s="5"/>
      <c r="C146" s="5"/>
      <c r="D146" s="17"/>
      <c r="E146" s="18" t="str">
        <f aca="false">IF(D146="","",D146*Setup!$B$5)</f>
        <v/>
      </c>
      <c r="F146" s="18" t="str">
        <f aca="false">IF(D146="","",D146-E146)</f>
        <v/>
      </c>
      <c r="G146" s="5"/>
    </row>
    <row r="147" customFormat="false" ht="15" hidden="false" customHeight="false" outlineLevel="0" collapsed="false">
      <c r="A147" s="16"/>
      <c r="B147" s="5"/>
      <c r="C147" s="5"/>
      <c r="D147" s="17"/>
      <c r="E147" s="18" t="str">
        <f aca="false">IF(D147="","",D147*Setup!$B$5)</f>
        <v/>
      </c>
      <c r="F147" s="18" t="str">
        <f aca="false">IF(D147="","",D147-E147)</f>
        <v/>
      </c>
      <c r="G147" s="5"/>
    </row>
    <row r="148" customFormat="false" ht="15" hidden="false" customHeight="false" outlineLevel="0" collapsed="false">
      <c r="A148" s="16"/>
      <c r="B148" s="5"/>
      <c r="C148" s="5"/>
      <c r="D148" s="17"/>
      <c r="E148" s="18" t="str">
        <f aca="false">IF(D148="","",D148*Setup!$B$5)</f>
        <v/>
      </c>
      <c r="F148" s="18" t="str">
        <f aca="false">IF(D148="","",D148-E148)</f>
        <v/>
      </c>
      <c r="G148" s="5"/>
    </row>
    <row r="149" customFormat="false" ht="15" hidden="false" customHeight="false" outlineLevel="0" collapsed="false">
      <c r="A149" s="16"/>
      <c r="B149" s="5"/>
      <c r="C149" s="5"/>
      <c r="D149" s="17"/>
      <c r="E149" s="18" t="str">
        <f aca="false">IF(D149="","",D149*Setup!$B$5)</f>
        <v/>
      </c>
      <c r="F149" s="18" t="str">
        <f aca="false">IF(D149="","",D149-E149)</f>
        <v/>
      </c>
      <c r="G149" s="5"/>
    </row>
    <row r="150" customFormat="false" ht="15" hidden="false" customHeight="false" outlineLevel="0" collapsed="false">
      <c r="A150" s="16"/>
      <c r="B150" s="5"/>
      <c r="C150" s="5"/>
      <c r="D150" s="17"/>
      <c r="E150" s="18" t="str">
        <f aca="false">IF(D150="","",D150*Setup!$B$5)</f>
        <v/>
      </c>
      <c r="F150" s="18" t="str">
        <f aca="false">IF(D150="","",D150-E150)</f>
        <v/>
      </c>
      <c r="G150" s="5"/>
    </row>
    <row r="151" customFormat="false" ht="15" hidden="false" customHeight="false" outlineLevel="0" collapsed="false">
      <c r="A151" s="16"/>
      <c r="B151" s="5"/>
      <c r="C151" s="5"/>
      <c r="D151" s="17"/>
      <c r="E151" s="18" t="str">
        <f aca="false">IF(D151="","",D151*Setup!$B$5)</f>
        <v/>
      </c>
      <c r="F151" s="18" t="str">
        <f aca="false">IF(D151="","",D151-E151)</f>
        <v/>
      </c>
      <c r="G151" s="5"/>
    </row>
    <row r="152" customFormat="false" ht="15" hidden="false" customHeight="false" outlineLevel="0" collapsed="false">
      <c r="A152" s="16"/>
      <c r="B152" s="5"/>
      <c r="C152" s="5"/>
      <c r="D152" s="17"/>
      <c r="E152" s="18" t="str">
        <f aca="false">IF(D152="","",D152*Setup!$B$5)</f>
        <v/>
      </c>
      <c r="F152" s="18" t="str">
        <f aca="false">IF(D152="","",D152-E152)</f>
        <v/>
      </c>
      <c r="G152" s="5"/>
    </row>
    <row r="153" customFormat="false" ht="15" hidden="false" customHeight="false" outlineLevel="0" collapsed="false">
      <c r="A153" s="16"/>
      <c r="B153" s="5"/>
      <c r="C153" s="5"/>
      <c r="D153" s="17"/>
      <c r="E153" s="18" t="str">
        <f aca="false">IF(D153="","",D153*Setup!$B$5)</f>
        <v/>
      </c>
      <c r="F153" s="18" t="str">
        <f aca="false">IF(D153="","",D153-E153)</f>
        <v/>
      </c>
      <c r="G153" s="5"/>
    </row>
    <row r="154" customFormat="false" ht="15" hidden="false" customHeight="false" outlineLevel="0" collapsed="false">
      <c r="A154" s="16"/>
      <c r="B154" s="5"/>
      <c r="C154" s="5"/>
      <c r="D154" s="17"/>
      <c r="E154" s="18" t="str">
        <f aca="false">IF(D154="","",D154*Setup!$B$5)</f>
        <v/>
      </c>
      <c r="F154" s="18" t="str">
        <f aca="false">IF(D154="","",D154-E154)</f>
        <v/>
      </c>
      <c r="G154" s="5"/>
    </row>
    <row r="155" customFormat="false" ht="15" hidden="false" customHeight="false" outlineLevel="0" collapsed="false">
      <c r="A155" s="16"/>
      <c r="B155" s="5"/>
      <c r="C155" s="5"/>
      <c r="D155" s="17"/>
      <c r="E155" s="18" t="str">
        <f aca="false">IF(D155="","",D155*Setup!$B$5)</f>
        <v/>
      </c>
      <c r="F155" s="18" t="str">
        <f aca="false">IF(D155="","",D155-E155)</f>
        <v/>
      </c>
      <c r="G155" s="5"/>
    </row>
    <row r="156" customFormat="false" ht="15" hidden="false" customHeight="false" outlineLevel="0" collapsed="false">
      <c r="A156" s="16"/>
      <c r="B156" s="5"/>
      <c r="C156" s="5"/>
      <c r="D156" s="17"/>
      <c r="E156" s="18" t="str">
        <f aca="false">IF(D156="","",D156*Setup!$B$5)</f>
        <v/>
      </c>
      <c r="F156" s="18" t="str">
        <f aca="false">IF(D156="","",D156-E156)</f>
        <v/>
      </c>
      <c r="G156" s="5"/>
    </row>
    <row r="157" customFormat="false" ht="15" hidden="false" customHeight="false" outlineLevel="0" collapsed="false">
      <c r="A157" s="16"/>
      <c r="B157" s="5"/>
      <c r="C157" s="5"/>
      <c r="D157" s="17"/>
      <c r="E157" s="18" t="str">
        <f aca="false">IF(D157="","",D157*Setup!$B$5)</f>
        <v/>
      </c>
      <c r="F157" s="18" t="str">
        <f aca="false">IF(D157="","",D157-E157)</f>
        <v/>
      </c>
      <c r="G157" s="5"/>
    </row>
    <row r="158" customFormat="false" ht="15" hidden="false" customHeight="false" outlineLevel="0" collapsed="false">
      <c r="A158" s="16"/>
      <c r="B158" s="5"/>
      <c r="C158" s="5"/>
      <c r="D158" s="17"/>
      <c r="E158" s="18" t="str">
        <f aca="false">IF(D158="","",D158*Setup!$B$5)</f>
        <v/>
      </c>
      <c r="F158" s="18" t="str">
        <f aca="false">IF(D158="","",D158-E158)</f>
        <v/>
      </c>
      <c r="G158" s="5"/>
    </row>
    <row r="159" customFormat="false" ht="15" hidden="false" customHeight="false" outlineLevel="0" collapsed="false">
      <c r="A159" s="16"/>
      <c r="B159" s="5"/>
      <c r="C159" s="5"/>
      <c r="D159" s="17"/>
      <c r="E159" s="18" t="str">
        <f aca="false">IF(D159="","",D159*Setup!$B$5)</f>
        <v/>
      </c>
      <c r="F159" s="18" t="str">
        <f aca="false">IF(D159="","",D159-E159)</f>
        <v/>
      </c>
      <c r="G159" s="5"/>
    </row>
    <row r="160" customFormat="false" ht="15" hidden="false" customHeight="false" outlineLevel="0" collapsed="false">
      <c r="A160" s="16"/>
      <c r="B160" s="5"/>
      <c r="C160" s="5"/>
      <c r="D160" s="17"/>
      <c r="E160" s="18" t="str">
        <f aca="false">IF(D160="","",D160*Setup!$B$5)</f>
        <v/>
      </c>
      <c r="F160" s="18" t="str">
        <f aca="false">IF(D160="","",D160-E160)</f>
        <v/>
      </c>
      <c r="G160" s="5"/>
    </row>
    <row r="161" customFormat="false" ht="15" hidden="false" customHeight="false" outlineLevel="0" collapsed="false">
      <c r="A161" s="16"/>
      <c r="B161" s="5"/>
      <c r="C161" s="5"/>
      <c r="D161" s="17"/>
      <c r="E161" s="18" t="str">
        <f aca="false">IF(D161="","",D161*Setup!$B$5)</f>
        <v/>
      </c>
      <c r="F161" s="18" t="str">
        <f aca="false">IF(D161="","",D161-E161)</f>
        <v/>
      </c>
      <c r="G161" s="5"/>
    </row>
    <row r="162" customFormat="false" ht="15" hidden="false" customHeight="false" outlineLevel="0" collapsed="false">
      <c r="A162" s="16"/>
      <c r="B162" s="5"/>
      <c r="C162" s="5"/>
      <c r="D162" s="17"/>
      <c r="E162" s="18" t="str">
        <f aca="false">IF(D162="","",D162*Setup!$B$5)</f>
        <v/>
      </c>
      <c r="F162" s="18" t="str">
        <f aca="false">IF(D162="","",D162-E162)</f>
        <v/>
      </c>
      <c r="G162" s="5"/>
    </row>
    <row r="163" customFormat="false" ht="15" hidden="false" customHeight="false" outlineLevel="0" collapsed="false">
      <c r="A163" s="16"/>
      <c r="B163" s="5"/>
      <c r="C163" s="5"/>
      <c r="D163" s="17"/>
      <c r="E163" s="18" t="str">
        <f aca="false">IF(D163="","",D163*Setup!$B$5)</f>
        <v/>
      </c>
      <c r="F163" s="18" t="str">
        <f aca="false">IF(D163="","",D163-E163)</f>
        <v/>
      </c>
      <c r="G163" s="5"/>
    </row>
    <row r="164" customFormat="false" ht="15" hidden="false" customHeight="false" outlineLevel="0" collapsed="false">
      <c r="A164" s="16"/>
      <c r="B164" s="5"/>
      <c r="C164" s="5"/>
      <c r="D164" s="17"/>
      <c r="E164" s="18" t="str">
        <f aca="false">IF(D164="","",D164*Setup!$B$5)</f>
        <v/>
      </c>
      <c r="F164" s="18" t="str">
        <f aca="false">IF(D164="","",D164-E164)</f>
        <v/>
      </c>
      <c r="G164" s="5"/>
    </row>
    <row r="165" customFormat="false" ht="15" hidden="false" customHeight="false" outlineLevel="0" collapsed="false">
      <c r="A165" s="16"/>
      <c r="B165" s="5"/>
      <c r="C165" s="5"/>
      <c r="D165" s="17"/>
      <c r="E165" s="18" t="str">
        <f aca="false">IF(D165="","",D165*Setup!$B$5)</f>
        <v/>
      </c>
      <c r="F165" s="18" t="str">
        <f aca="false">IF(D165="","",D165-E165)</f>
        <v/>
      </c>
      <c r="G165" s="5"/>
    </row>
    <row r="166" customFormat="false" ht="15" hidden="false" customHeight="false" outlineLevel="0" collapsed="false">
      <c r="A166" s="16"/>
      <c r="B166" s="5"/>
      <c r="C166" s="5"/>
      <c r="D166" s="17"/>
      <c r="E166" s="18" t="str">
        <f aca="false">IF(D166="","",D166*Setup!$B$5)</f>
        <v/>
      </c>
      <c r="F166" s="18" t="str">
        <f aca="false">IF(D166="","",D166-E166)</f>
        <v/>
      </c>
      <c r="G166" s="5"/>
    </row>
    <row r="167" customFormat="false" ht="15" hidden="false" customHeight="false" outlineLevel="0" collapsed="false">
      <c r="A167" s="16"/>
      <c r="B167" s="5"/>
      <c r="C167" s="5"/>
      <c r="D167" s="17"/>
      <c r="E167" s="18" t="str">
        <f aca="false">IF(D167="","",D167*Setup!$B$5)</f>
        <v/>
      </c>
      <c r="F167" s="18" t="str">
        <f aca="false">IF(D167="","",D167-E167)</f>
        <v/>
      </c>
      <c r="G167" s="5"/>
    </row>
    <row r="168" customFormat="false" ht="15" hidden="false" customHeight="false" outlineLevel="0" collapsed="false">
      <c r="A168" s="16"/>
      <c r="B168" s="5"/>
      <c r="C168" s="5"/>
      <c r="D168" s="17"/>
      <c r="E168" s="18" t="str">
        <f aca="false">IF(D168="","",D168*Setup!$B$5)</f>
        <v/>
      </c>
      <c r="F168" s="18" t="str">
        <f aca="false">IF(D168="","",D168-E168)</f>
        <v/>
      </c>
      <c r="G168" s="5"/>
    </row>
    <row r="169" customFormat="false" ht="15" hidden="false" customHeight="false" outlineLevel="0" collapsed="false">
      <c r="A169" s="16"/>
      <c r="B169" s="5"/>
      <c r="C169" s="5"/>
      <c r="D169" s="17"/>
      <c r="E169" s="18" t="str">
        <f aca="false">IF(D169="","",D169*Setup!$B$5)</f>
        <v/>
      </c>
      <c r="F169" s="18" t="str">
        <f aca="false">IF(D169="","",D169-E169)</f>
        <v/>
      </c>
      <c r="G169" s="5"/>
    </row>
    <row r="170" customFormat="false" ht="15" hidden="false" customHeight="false" outlineLevel="0" collapsed="false">
      <c r="A170" s="16"/>
      <c r="B170" s="5"/>
      <c r="C170" s="5"/>
      <c r="D170" s="17"/>
      <c r="E170" s="18" t="str">
        <f aca="false">IF(D170="","",D170*Setup!$B$5)</f>
        <v/>
      </c>
      <c r="F170" s="18" t="str">
        <f aca="false">IF(D170="","",D170-E170)</f>
        <v/>
      </c>
      <c r="G170" s="5"/>
    </row>
    <row r="171" customFormat="false" ht="15" hidden="false" customHeight="false" outlineLevel="0" collapsed="false">
      <c r="A171" s="16"/>
      <c r="B171" s="5"/>
      <c r="C171" s="5"/>
      <c r="D171" s="17"/>
      <c r="E171" s="18" t="str">
        <f aca="false">IF(D171="","",D171*Setup!$B$5)</f>
        <v/>
      </c>
      <c r="F171" s="18" t="str">
        <f aca="false">IF(D171="","",D171-E171)</f>
        <v/>
      </c>
      <c r="G171" s="5"/>
    </row>
    <row r="172" customFormat="false" ht="15" hidden="false" customHeight="false" outlineLevel="0" collapsed="false">
      <c r="A172" s="16"/>
      <c r="B172" s="5"/>
      <c r="C172" s="5"/>
      <c r="D172" s="17"/>
      <c r="E172" s="18" t="str">
        <f aca="false">IF(D172="","",D172*Setup!$B$5)</f>
        <v/>
      </c>
      <c r="F172" s="18" t="str">
        <f aca="false">IF(D172="","",D172-E172)</f>
        <v/>
      </c>
      <c r="G172" s="5"/>
    </row>
    <row r="173" customFormat="false" ht="15" hidden="false" customHeight="false" outlineLevel="0" collapsed="false">
      <c r="A173" s="16"/>
      <c r="B173" s="5"/>
      <c r="C173" s="5"/>
      <c r="D173" s="17"/>
      <c r="E173" s="18" t="str">
        <f aca="false">IF(D173="","",D173*Setup!$B$5)</f>
        <v/>
      </c>
      <c r="F173" s="18" t="str">
        <f aca="false">IF(D173="","",D173-E173)</f>
        <v/>
      </c>
      <c r="G173" s="5"/>
    </row>
    <row r="174" customFormat="false" ht="15" hidden="false" customHeight="false" outlineLevel="0" collapsed="false">
      <c r="A174" s="16"/>
      <c r="B174" s="5"/>
      <c r="C174" s="5"/>
      <c r="D174" s="17"/>
      <c r="E174" s="18" t="str">
        <f aca="false">IF(D174="","",D174*Setup!$B$5)</f>
        <v/>
      </c>
      <c r="F174" s="18" t="str">
        <f aca="false">IF(D174="","",D174-E174)</f>
        <v/>
      </c>
      <c r="G174" s="5"/>
    </row>
    <row r="175" customFormat="false" ht="15" hidden="false" customHeight="false" outlineLevel="0" collapsed="false">
      <c r="A175" s="16"/>
      <c r="B175" s="5"/>
      <c r="C175" s="5"/>
      <c r="D175" s="17"/>
      <c r="E175" s="18" t="str">
        <f aca="false">IF(D175="","",D175*Setup!$B$5)</f>
        <v/>
      </c>
      <c r="F175" s="18" t="str">
        <f aca="false">IF(D175="","",D175-E175)</f>
        <v/>
      </c>
      <c r="G175" s="5"/>
    </row>
    <row r="176" customFormat="false" ht="15" hidden="false" customHeight="false" outlineLevel="0" collapsed="false">
      <c r="A176" s="16"/>
      <c r="B176" s="5"/>
      <c r="C176" s="5"/>
      <c r="D176" s="17"/>
      <c r="E176" s="18" t="str">
        <f aca="false">IF(D176="","",D176*Setup!$B$5)</f>
        <v/>
      </c>
      <c r="F176" s="18" t="str">
        <f aca="false">IF(D176="","",D176-E176)</f>
        <v/>
      </c>
      <c r="G176" s="5"/>
    </row>
    <row r="177" customFormat="false" ht="15" hidden="false" customHeight="false" outlineLevel="0" collapsed="false">
      <c r="A177" s="16"/>
      <c r="B177" s="5"/>
      <c r="C177" s="5"/>
      <c r="D177" s="17"/>
      <c r="E177" s="18" t="str">
        <f aca="false">IF(D177="","",D177*Setup!$B$5)</f>
        <v/>
      </c>
      <c r="F177" s="18" t="str">
        <f aca="false">IF(D177="","",D177-E177)</f>
        <v/>
      </c>
      <c r="G177" s="5"/>
    </row>
    <row r="178" customFormat="false" ht="15" hidden="false" customHeight="false" outlineLevel="0" collapsed="false">
      <c r="A178" s="16"/>
      <c r="B178" s="5"/>
      <c r="C178" s="5"/>
      <c r="D178" s="17"/>
      <c r="E178" s="18" t="str">
        <f aca="false">IF(D178="","",D178*Setup!$B$5)</f>
        <v/>
      </c>
      <c r="F178" s="18" t="str">
        <f aca="false">IF(D178="","",D178-E178)</f>
        <v/>
      </c>
      <c r="G178" s="5"/>
    </row>
    <row r="179" customFormat="false" ht="15" hidden="false" customHeight="false" outlineLevel="0" collapsed="false">
      <c r="A179" s="16"/>
      <c r="B179" s="5"/>
      <c r="C179" s="5"/>
      <c r="D179" s="17"/>
      <c r="E179" s="18" t="str">
        <f aca="false">IF(D179="","",D179*Setup!$B$5)</f>
        <v/>
      </c>
      <c r="F179" s="18" t="str">
        <f aca="false">IF(D179="","",D179-E179)</f>
        <v/>
      </c>
      <c r="G179" s="5"/>
    </row>
    <row r="180" customFormat="false" ht="15" hidden="false" customHeight="false" outlineLevel="0" collapsed="false">
      <c r="A180" s="16"/>
      <c r="B180" s="5"/>
      <c r="C180" s="5"/>
      <c r="D180" s="17"/>
      <c r="E180" s="18" t="str">
        <f aca="false">IF(D180="","",D180*Setup!$B$5)</f>
        <v/>
      </c>
      <c r="F180" s="18" t="str">
        <f aca="false">IF(D180="","",D180-E180)</f>
        <v/>
      </c>
      <c r="G180" s="5"/>
    </row>
    <row r="181" customFormat="false" ht="15" hidden="false" customHeight="false" outlineLevel="0" collapsed="false">
      <c r="A181" s="16"/>
      <c r="B181" s="5"/>
      <c r="C181" s="5"/>
      <c r="D181" s="17"/>
      <c r="E181" s="18" t="str">
        <f aca="false">IF(D181="","",D181*Setup!$B$5)</f>
        <v/>
      </c>
      <c r="F181" s="18" t="str">
        <f aca="false">IF(D181="","",D181-E181)</f>
        <v/>
      </c>
      <c r="G181" s="5"/>
    </row>
    <row r="182" customFormat="false" ht="15" hidden="false" customHeight="false" outlineLevel="0" collapsed="false">
      <c r="A182" s="16"/>
      <c r="B182" s="5"/>
      <c r="C182" s="5"/>
      <c r="D182" s="17"/>
      <c r="E182" s="18" t="str">
        <f aca="false">IF(D182="","",D182*Setup!$B$5)</f>
        <v/>
      </c>
      <c r="F182" s="18" t="str">
        <f aca="false">IF(D182="","",D182-E182)</f>
        <v/>
      </c>
      <c r="G182" s="5"/>
    </row>
    <row r="183" customFormat="false" ht="15" hidden="false" customHeight="false" outlineLevel="0" collapsed="false">
      <c r="A183" s="16"/>
      <c r="B183" s="5"/>
      <c r="C183" s="5"/>
      <c r="D183" s="17"/>
      <c r="E183" s="18" t="str">
        <f aca="false">IF(D183="","",D183*Setup!$B$5)</f>
        <v/>
      </c>
      <c r="F183" s="18" t="str">
        <f aca="false">IF(D183="","",D183-E183)</f>
        <v/>
      </c>
      <c r="G183" s="5"/>
    </row>
    <row r="184" customFormat="false" ht="15" hidden="false" customHeight="false" outlineLevel="0" collapsed="false">
      <c r="A184" s="16"/>
      <c r="B184" s="5"/>
      <c r="C184" s="5"/>
      <c r="D184" s="17"/>
      <c r="E184" s="18" t="str">
        <f aca="false">IF(D184="","",D184*Setup!$B$5)</f>
        <v/>
      </c>
      <c r="F184" s="18" t="str">
        <f aca="false">IF(D184="","",D184-E184)</f>
        <v/>
      </c>
      <c r="G184" s="5"/>
    </row>
    <row r="185" customFormat="false" ht="15" hidden="false" customHeight="false" outlineLevel="0" collapsed="false">
      <c r="A185" s="16"/>
      <c r="B185" s="5"/>
      <c r="C185" s="5"/>
      <c r="D185" s="17"/>
      <c r="E185" s="18" t="str">
        <f aca="false">IF(D185="","",D185*Setup!$B$5)</f>
        <v/>
      </c>
      <c r="F185" s="18" t="str">
        <f aca="false">IF(D185="","",D185-E185)</f>
        <v/>
      </c>
      <c r="G185" s="5"/>
    </row>
    <row r="186" customFormat="false" ht="15" hidden="false" customHeight="false" outlineLevel="0" collapsed="false">
      <c r="A186" s="16"/>
      <c r="B186" s="5"/>
      <c r="C186" s="5"/>
      <c r="D186" s="17"/>
      <c r="E186" s="18" t="str">
        <f aca="false">IF(D186="","",D186*Setup!$B$5)</f>
        <v/>
      </c>
      <c r="F186" s="18" t="str">
        <f aca="false">IF(D186="","",D186-E186)</f>
        <v/>
      </c>
      <c r="G186" s="5"/>
    </row>
    <row r="187" customFormat="false" ht="15" hidden="false" customHeight="false" outlineLevel="0" collapsed="false">
      <c r="A187" s="16"/>
      <c r="B187" s="5"/>
      <c r="C187" s="5"/>
      <c r="D187" s="17"/>
      <c r="E187" s="18" t="str">
        <f aca="false">IF(D187="","",D187*Setup!$B$5)</f>
        <v/>
      </c>
      <c r="F187" s="18" t="str">
        <f aca="false">IF(D187="","",D187-E187)</f>
        <v/>
      </c>
      <c r="G187" s="5"/>
    </row>
    <row r="188" customFormat="false" ht="15" hidden="false" customHeight="false" outlineLevel="0" collapsed="false">
      <c r="A188" s="16"/>
      <c r="B188" s="5"/>
      <c r="C188" s="5"/>
      <c r="D188" s="17"/>
      <c r="E188" s="18" t="str">
        <f aca="false">IF(D188="","",D188*Setup!$B$5)</f>
        <v/>
      </c>
      <c r="F188" s="18" t="str">
        <f aca="false">IF(D188="","",D188-E188)</f>
        <v/>
      </c>
      <c r="G188" s="5"/>
    </row>
    <row r="189" customFormat="false" ht="15" hidden="false" customHeight="false" outlineLevel="0" collapsed="false">
      <c r="A189" s="16"/>
      <c r="B189" s="5"/>
      <c r="C189" s="5"/>
      <c r="D189" s="17"/>
      <c r="E189" s="18" t="str">
        <f aca="false">IF(D189="","",D189*Setup!$B$5)</f>
        <v/>
      </c>
      <c r="F189" s="18" t="str">
        <f aca="false">IF(D189="","",D189-E189)</f>
        <v/>
      </c>
      <c r="G189" s="5"/>
    </row>
    <row r="190" customFormat="false" ht="15" hidden="false" customHeight="false" outlineLevel="0" collapsed="false">
      <c r="A190" s="16"/>
      <c r="B190" s="5"/>
      <c r="C190" s="5"/>
      <c r="D190" s="17"/>
      <c r="E190" s="18" t="str">
        <f aca="false">IF(D190="","",D190*Setup!$B$5)</f>
        <v/>
      </c>
      <c r="F190" s="18" t="str">
        <f aca="false">IF(D190="","",D190-E190)</f>
        <v/>
      </c>
      <c r="G190" s="5"/>
    </row>
    <row r="191" customFormat="false" ht="15" hidden="false" customHeight="false" outlineLevel="0" collapsed="false">
      <c r="A191" s="16"/>
      <c r="B191" s="5"/>
      <c r="C191" s="5"/>
      <c r="D191" s="17"/>
      <c r="E191" s="18" t="str">
        <f aca="false">IF(D191="","",D191*Setup!$B$5)</f>
        <v/>
      </c>
      <c r="F191" s="18" t="str">
        <f aca="false">IF(D191="","",D191-E191)</f>
        <v/>
      </c>
      <c r="G191" s="5"/>
    </row>
    <row r="192" customFormat="false" ht="15" hidden="false" customHeight="false" outlineLevel="0" collapsed="false">
      <c r="A192" s="16"/>
      <c r="B192" s="5"/>
      <c r="C192" s="5"/>
      <c r="D192" s="17"/>
      <c r="E192" s="18" t="str">
        <f aca="false">IF(D192="","",D192*Setup!$B$5)</f>
        <v/>
      </c>
      <c r="F192" s="18" t="str">
        <f aca="false">IF(D192="","",D192-E192)</f>
        <v/>
      </c>
      <c r="G192" s="5"/>
    </row>
    <row r="193" customFormat="false" ht="15" hidden="false" customHeight="false" outlineLevel="0" collapsed="false">
      <c r="A193" s="16"/>
      <c r="B193" s="5"/>
      <c r="C193" s="5"/>
      <c r="D193" s="17"/>
      <c r="E193" s="18" t="str">
        <f aca="false">IF(D193="","",D193*Setup!$B$5)</f>
        <v/>
      </c>
      <c r="F193" s="18" t="str">
        <f aca="false">IF(D193="","",D193-E193)</f>
        <v/>
      </c>
      <c r="G193" s="5"/>
    </row>
    <row r="194" customFormat="false" ht="15" hidden="false" customHeight="false" outlineLevel="0" collapsed="false">
      <c r="A194" s="16"/>
      <c r="B194" s="5"/>
      <c r="C194" s="5"/>
      <c r="D194" s="17"/>
      <c r="E194" s="18" t="str">
        <f aca="false">IF(D194="","",D194*Setup!$B$5)</f>
        <v/>
      </c>
      <c r="F194" s="18" t="str">
        <f aca="false">IF(D194="","",D194-E194)</f>
        <v/>
      </c>
      <c r="G194" s="5"/>
    </row>
    <row r="195" customFormat="false" ht="15" hidden="false" customHeight="false" outlineLevel="0" collapsed="false">
      <c r="A195" s="16"/>
      <c r="B195" s="5"/>
      <c r="C195" s="5"/>
      <c r="D195" s="17"/>
      <c r="E195" s="18" t="str">
        <f aca="false">IF(D195="","",D195*Setup!$B$5)</f>
        <v/>
      </c>
      <c r="F195" s="18" t="str">
        <f aca="false">IF(D195="","",D195-E195)</f>
        <v/>
      </c>
      <c r="G195" s="5"/>
    </row>
    <row r="196" customFormat="false" ht="15" hidden="false" customHeight="false" outlineLevel="0" collapsed="false">
      <c r="A196" s="16"/>
      <c r="B196" s="5"/>
      <c r="C196" s="5"/>
      <c r="D196" s="17"/>
      <c r="E196" s="18" t="str">
        <f aca="false">IF(D196="","",D196*Setup!$B$5)</f>
        <v/>
      </c>
      <c r="F196" s="18" t="str">
        <f aca="false">IF(D196="","",D196-E196)</f>
        <v/>
      </c>
      <c r="G196" s="5"/>
    </row>
    <row r="197" customFormat="false" ht="15" hidden="false" customHeight="false" outlineLevel="0" collapsed="false">
      <c r="A197" s="16"/>
      <c r="B197" s="5"/>
      <c r="C197" s="5"/>
      <c r="D197" s="17"/>
      <c r="E197" s="18" t="str">
        <f aca="false">IF(D197="","",D197*Setup!$B$5)</f>
        <v/>
      </c>
      <c r="F197" s="18" t="str">
        <f aca="false">IF(D197="","",D197-E197)</f>
        <v/>
      </c>
      <c r="G197" s="5"/>
    </row>
    <row r="198" customFormat="false" ht="15" hidden="false" customHeight="false" outlineLevel="0" collapsed="false">
      <c r="A198" s="16"/>
      <c r="B198" s="5"/>
      <c r="C198" s="5"/>
      <c r="D198" s="17"/>
      <c r="E198" s="18" t="str">
        <f aca="false">IF(D198="","",D198*Setup!$B$5)</f>
        <v/>
      </c>
      <c r="F198" s="18" t="str">
        <f aca="false">IF(D198="","",D198-E198)</f>
        <v/>
      </c>
      <c r="G198" s="5"/>
    </row>
    <row r="199" customFormat="false" ht="15" hidden="false" customHeight="false" outlineLevel="0" collapsed="false">
      <c r="A199" s="16"/>
      <c r="B199" s="5"/>
      <c r="C199" s="5"/>
      <c r="D199" s="17"/>
      <c r="E199" s="18" t="str">
        <f aca="false">IF(D199="","",D199*Setup!$B$5)</f>
        <v/>
      </c>
      <c r="F199" s="18" t="str">
        <f aca="false">IF(D199="","",D199-E199)</f>
        <v/>
      </c>
      <c r="G199" s="5"/>
    </row>
    <row r="200" customFormat="false" ht="15" hidden="false" customHeight="false" outlineLevel="0" collapsed="false">
      <c r="A200" s="16"/>
      <c r="B200" s="5"/>
      <c r="C200" s="5"/>
      <c r="D200" s="17"/>
      <c r="E200" s="18" t="str">
        <f aca="false">IF(D200="","",D200*Setup!$B$5)</f>
        <v/>
      </c>
      <c r="F200" s="18" t="str">
        <f aca="false">IF(D200="","",D200-E200)</f>
        <v/>
      </c>
      <c r="G200" s="5"/>
    </row>
    <row r="201" customFormat="false" ht="15" hidden="false" customHeight="false" outlineLevel="0" collapsed="false">
      <c r="A201" s="16"/>
      <c r="B201" s="5"/>
      <c r="C201" s="5"/>
      <c r="D201" s="17"/>
      <c r="E201" s="18" t="str">
        <f aca="false">IF(D201="","",D201*Setup!$B$5)</f>
        <v/>
      </c>
      <c r="F201" s="18" t="str">
        <f aca="false">IF(D201="","",D201-E201)</f>
        <v/>
      </c>
      <c r="G201" s="5"/>
    </row>
    <row r="202" customFormat="false" ht="15" hidden="false" customHeight="false" outlineLevel="0" collapsed="false">
      <c r="A202" s="16"/>
      <c r="B202" s="5"/>
      <c r="C202" s="5"/>
      <c r="D202" s="17"/>
      <c r="E202" s="18" t="str">
        <f aca="false">IF(D202="","",D202*Setup!$B$5)</f>
        <v/>
      </c>
      <c r="F202" s="18" t="str">
        <f aca="false">IF(D202="","",D202-E202)</f>
        <v/>
      </c>
      <c r="G202" s="5"/>
    </row>
    <row r="203" customFormat="false" ht="15" hidden="false" customHeight="false" outlineLevel="0" collapsed="false">
      <c r="A203" s="16"/>
      <c r="B203" s="5"/>
      <c r="C203" s="5"/>
      <c r="D203" s="17"/>
      <c r="E203" s="18" t="str">
        <f aca="false">IF(D203="","",D203*Setup!$B$5)</f>
        <v/>
      </c>
      <c r="F203" s="18" t="str">
        <f aca="false">IF(D203="","",D203-E203)</f>
        <v/>
      </c>
      <c r="G203" s="5"/>
    </row>
  </sheetData>
  <dataValidations count="1">
    <dataValidation allowBlank="true" errorStyle="stop" operator="between" showDropDown="false" showErrorMessage="false" showInputMessage="false" sqref="C4:C203" type="list">
      <formula1>"Client payment,Retainer,Paycheck,Commission,Tips,Bonus,Refund,Other"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G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6" min="5" style="0" width="15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3" customFormat="false" ht="15" hidden="false" customHeight="false" outlineLevel="0" collapsed="false">
      <c r="A3" s="15" t="s">
        <v>66</v>
      </c>
      <c r="B3" s="15" t="s">
        <v>67</v>
      </c>
      <c r="C3" s="15" t="s">
        <v>68</v>
      </c>
      <c r="D3" s="15" t="s">
        <v>69</v>
      </c>
      <c r="E3" s="15" t="s">
        <v>70</v>
      </c>
      <c r="F3" s="15" t="s">
        <v>71</v>
      </c>
      <c r="G3" s="15" t="s">
        <v>51</v>
      </c>
    </row>
    <row r="4" customFormat="false" ht="15" hidden="false" customHeight="false" outlineLevel="0" collapsed="false">
      <c r="A4" s="5" t="s">
        <v>72</v>
      </c>
      <c r="B4" s="17" t="n">
        <v>1400</v>
      </c>
      <c r="C4" s="22" t="n">
        <v>1</v>
      </c>
      <c r="D4" s="5" t="s">
        <v>73</v>
      </c>
      <c r="E4" s="5" t="s">
        <v>74</v>
      </c>
      <c r="F4" s="23" t="n">
        <f aca="false">IF(OR(B4="",C4=""),"",DATE(YEAR(Setup!$B$4),MONTH(Setup!$B$4),MIN(C4,DAY(Setup!$B$10))))</f>
        <v>46266</v>
      </c>
      <c r="G4" s="5" t="s">
        <v>75</v>
      </c>
    </row>
    <row r="5" customFormat="false" ht="15" hidden="false" customHeight="false" outlineLevel="0" collapsed="false">
      <c r="A5" s="5" t="s">
        <v>76</v>
      </c>
      <c r="B5" s="17" t="n">
        <v>380</v>
      </c>
      <c r="C5" s="22" t="n">
        <v>1</v>
      </c>
      <c r="D5" s="5" t="s">
        <v>73</v>
      </c>
      <c r="E5" s="5" t="s">
        <v>77</v>
      </c>
      <c r="F5" s="23" t="n">
        <f aca="false">IF(OR(B5="",C5=""),"",DATE(YEAR(Setup!$B$4),MONTH(Setup!$B$4),MIN(C5,DAY(Setup!$B$10))))</f>
        <v>46266</v>
      </c>
      <c r="G5" s="5"/>
    </row>
    <row r="6" customFormat="false" ht="15" hidden="false" customHeight="false" outlineLevel="0" collapsed="false">
      <c r="A6" s="5" t="s">
        <v>78</v>
      </c>
      <c r="B6" s="17" t="n">
        <v>180</v>
      </c>
      <c r="C6" s="22" t="n">
        <v>20</v>
      </c>
      <c r="D6" s="5" t="s">
        <v>73</v>
      </c>
      <c r="E6" s="5" t="s">
        <v>78</v>
      </c>
      <c r="F6" s="23" t="n">
        <f aca="false">IF(OR(B6="",C6=""),"",DATE(YEAR(Setup!$B$4),MONTH(Setup!$B$4),MIN(C6,DAY(Setup!$B$10))))</f>
        <v>46285</v>
      </c>
      <c r="G6" s="5"/>
    </row>
    <row r="7" customFormat="false" ht="15" hidden="false" customHeight="false" outlineLevel="0" collapsed="false">
      <c r="A7" s="5" t="s">
        <v>79</v>
      </c>
      <c r="B7" s="17" t="n">
        <v>210</v>
      </c>
      <c r="C7" s="22" t="n">
        <v>25</v>
      </c>
      <c r="D7" s="5" t="s">
        <v>73</v>
      </c>
      <c r="E7" s="5" t="s">
        <v>80</v>
      </c>
      <c r="F7" s="23" t="n">
        <f aca="false">IF(OR(B7="",C7=""),"",DATE(YEAR(Setup!$B$4),MONTH(Setup!$B$4),MIN(C7,DAY(Setup!$B$10))))</f>
        <v>46290</v>
      </c>
      <c r="G7" s="5"/>
    </row>
    <row r="8" customFormat="false" ht="15" hidden="false" customHeight="false" outlineLevel="0" collapsed="false">
      <c r="A8" s="5" t="s">
        <v>81</v>
      </c>
      <c r="B8" s="17" t="n">
        <v>70</v>
      </c>
      <c r="C8" s="22" t="n">
        <v>12</v>
      </c>
      <c r="D8" s="5" t="s">
        <v>82</v>
      </c>
      <c r="E8" s="5" t="s">
        <v>78</v>
      </c>
      <c r="F8" s="23" t="n">
        <f aca="false">IF(OR(B8="",C8=""),"",DATE(YEAR(Setup!$B$4),MONTH(Setup!$B$4),MIN(C8,DAY(Setup!$B$10))))</f>
        <v>46277</v>
      </c>
      <c r="G8" s="5"/>
    </row>
    <row r="9" customFormat="false" ht="15" hidden="false" customHeight="false" outlineLevel="0" collapsed="false">
      <c r="A9" s="5" t="s">
        <v>83</v>
      </c>
      <c r="B9" s="17" t="n">
        <v>60</v>
      </c>
      <c r="C9" s="22" t="n">
        <v>8</v>
      </c>
      <c r="D9" s="5" t="s">
        <v>82</v>
      </c>
      <c r="E9" s="5" t="s">
        <v>84</v>
      </c>
      <c r="F9" s="23" t="n">
        <f aca="false">IF(OR(B9="",C9=""),"",DATE(YEAR(Setup!$B$4),MONTH(Setup!$B$4),MIN(C9,DAY(Setup!$B$10))))</f>
        <v>46273</v>
      </c>
      <c r="G9" s="5"/>
    </row>
    <row r="10" customFormat="false" ht="15" hidden="false" customHeight="false" outlineLevel="0" collapsed="false">
      <c r="A10" s="5" t="s">
        <v>85</v>
      </c>
      <c r="B10" s="17" t="n">
        <v>40</v>
      </c>
      <c r="C10" s="22" t="n">
        <v>5</v>
      </c>
      <c r="D10" s="5" t="s">
        <v>86</v>
      </c>
      <c r="E10" s="5" t="s">
        <v>87</v>
      </c>
      <c r="F10" s="23" t="n">
        <f aca="false">IF(OR(B10="",C10=""),"",DATE(YEAR(Setup!$B$4),MONTH(Setup!$B$4),MIN(C10,DAY(Setup!$B$10))))</f>
        <v>46270</v>
      </c>
      <c r="G10" s="5"/>
    </row>
    <row r="11" customFormat="false" ht="15" hidden="false" customHeight="false" outlineLevel="0" collapsed="false">
      <c r="A11" s="5" t="s">
        <v>88</v>
      </c>
      <c r="B11" s="17" t="n">
        <v>20</v>
      </c>
      <c r="C11" s="22" t="n">
        <v>15</v>
      </c>
      <c r="D11" s="5" t="s">
        <v>86</v>
      </c>
      <c r="E11" s="5" t="s">
        <v>89</v>
      </c>
      <c r="F11" s="23" t="n">
        <f aca="false">IF(OR(B11="",C11=""),"",DATE(YEAR(Setup!$B$4),MONTH(Setup!$B$4),MIN(C11,DAY(Setup!$B$10))))</f>
        <v>46280</v>
      </c>
      <c r="G11" s="5"/>
    </row>
    <row r="12" customFormat="false" ht="15" hidden="false" customHeight="false" outlineLevel="0" collapsed="false">
      <c r="A12" s="5"/>
      <c r="B12" s="17"/>
      <c r="C12" s="22"/>
      <c r="D12" s="5"/>
      <c r="E12" s="5"/>
      <c r="F12" s="23" t="str">
        <f aca="false">IF(OR(B12="",C12=""),"",DATE(YEAR(Setup!$B$4),MONTH(Setup!$B$4),MIN(C12,DAY(Setup!$B$10))))</f>
        <v/>
      </c>
      <c r="G12" s="5"/>
    </row>
    <row r="13" customFormat="false" ht="15" hidden="false" customHeight="false" outlineLevel="0" collapsed="false">
      <c r="A13" s="5"/>
      <c r="B13" s="17"/>
      <c r="C13" s="22"/>
      <c r="D13" s="5"/>
      <c r="E13" s="5"/>
      <c r="F13" s="23" t="str">
        <f aca="false">IF(OR(B13="",C13=""),"",DATE(YEAR(Setup!$B$4),MONTH(Setup!$B$4),MIN(C13,DAY(Setup!$B$10))))</f>
        <v/>
      </c>
      <c r="G13" s="5"/>
    </row>
    <row r="14" customFormat="false" ht="15" hidden="false" customHeight="false" outlineLevel="0" collapsed="false">
      <c r="A14" s="5"/>
      <c r="B14" s="17"/>
      <c r="C14" s="22"/>
      <c r="D14" s="5"/>
      <c r="E14" s="5"/>
      <c r="F14" s="23" t="str">
        <f aca="false">IF(OR(B14="",C14=""),"",DATE(YEAR(Setup!$B$4),MONTH(Setup!$B$4),MIN(C14,DAY(Setup!$B$10))))</f>
        <v/>
      </c>
      <c r="G14" s="5"/>
    </row>
    <row r="15" customFormat="false" ht="15" hidden="false" customHeight="false" outlineLevel="0" collapsed="false">
      <c r="A15" s="5"/>
      <c r="B15" s="17"/>
      <c r="C15" s="22"/>
      <c r="D15" s="5"/>
      <c r="E15" s="5"/>
      <c r="F15" s="23" t="str">
        <f aca="false">IF(OR(B15="",C15=""),"",DATE(YEAR(Setup!$B$4),MONTH(Setup!$B$4),MIN(C15,DAY(Setup!$B$10))))</f>
        <v/>
      </c>
      <c r="G15" s="5"/>
    </row>
    <row r="16" customFormat="false" ht="15" hidden="false" customHeight="false" outlineLevel="0" collapsed="false">
      <c r="A16" s="5"/>
      <c r="B16" s="17"/>
      <c r="C16" s="22"/>
      <c r="D16" s="5"/>
      <c r="E16" s="5"/>
      <c r="F16" s="23" t="str">
        <f aca="false">IF(OR(B16="",C16=""),"",DATE(YEAR(Setup!$B$4),MONTH(Setup!$B$4),MIN(C16,DAY(Setup!$B$10))))</f>
        <v/>
      </c>
      <c r="G16" s="5"/>
    </row>
    <row r="17" customFormat="false" ht="15" hidden="false" customHeight="false" outlineLevel="0" collapsed="false">
      <c r="A17" s="5"/>
      <c r="B17" s="17"/>
      <c r="C17" s="22"/>
      <c r="D17" s="5"/>
      <c r="E17" s="5"/>
      <c r="F17" s="23" t="str">
        <f aca="false">IF(OR(B17="",C17=""),"",DATE(YEAR(Setup!$B$4),MONTH(Setup!$B$4),MIN(C17,DAY(Setup!$B$10))))</f>
        <v/>
      </c>
      <c r="G17" s="5"/>
    </row>
    <row r="18" customFormat="false" ht="15" hidden="false" customHeight="false" outlineLevel="0" collapsed="false">
      <c r="A18" s="5"/>
      <c r="B18" s="17"/>
      <c r="C18" s="22"/>
      <c r="D18" s="5"/>
      <c r="E18" s="5"/>
      <c r="F18" s="23" t="str">
        <f aca="false">IF(OR(B18="",C18=""),"",DATE(YEAR(Setup!$B$4),MONTH(Setup!$B$4),MIN(C18,DAY(Setup!$B$10))))</f>
        <v/>
      </c>
      <c r="G18" s="5"/>
    </row>
    <row r="19" customFormat="false" ht="15" hidden="false" customHeight="false" outlineLevel="0" collapsed="false">
      <c r="A19" s="5"/>
      <c r="B19" s="17"/>
      <c r="C19" s="22"/>
      <c r="D19" s="5"/>
      <c r="E19" s="5"/>
      <c r="F19" s="23" t="str">
        <f aca="false">IF(OR(B19="",C19=""),"",DATE(YEAR(Setup!$B$4),MONTH(Setup!$B$4),MIN(C19,DAY(Setup!$B$10))))</f>
        <v/>
      </c>
      <c r="G19" s="5"/>
    </row>
    <row r="20" customFormat="false" ht="15" hidden="false" customHeight="false" outlineLevel="0" collapsed="false">
      <c r="A20" s="5"/>
      <c r="B20" s="17"/>
      <c r="C20" s="22"/>
      <c r="D20" s="5"/>
      <c r="E20" s="5"/>
      <c r="F20" s="23" t="str">
        <f aca="false">IF(OR(B20="",C20=""),"",DATE(YEAR(Setup!$B$4),MONTH(Setup!$B$4),MIN(C20,DAY(Setup!$B$10))))</f>
        <v/>
      </c>
      <c r="G20" s="5"/>
    </row>
    <row r="21" customFormat="false" ht="15" hidden="false" customHeight="false" outlineLevel="0" collapsed="false">
      <c r="A21" s="5"/>
      <c r="B21" s="17"/>
      <c r="C21" s="22"/>
      <c r="D21" s="5"/>
      <c r="E21" s="5"/>
      <c r="F21" s="23" t="str">
        <f aca="false">IF(OR(B21="",C21=""),"",DATE(YEAR(Setup!$B$4),MONTH(Setup!$B$4),MIN(C21,DAY(Setup!$B$10))))</f>
        <v/>
      </c>
      <c r="G21" s="5"/>
    </row>
    <row r="22" customFormat="false" ht="15" hidden="false" customHeight="false" outlineLevel="0" collapsed="false">
      <c r="A22" s="5"/>
      <c r="B22" s="17"/>
      <c r="C22" s="22"/>
      <c r="D22" s="5"/>
      <c r="E22" s="5"/>
      <c r="F22" s="23" t="str">
        <f aca="false">IF(OR(B22="",C22=""),"",DATE(YEAR(Setup!$B$4),MONTH(Setup!$B$4),MIN(C22,DAY(Setup!$B$10))))</f>
        <v/>
      </c>
      <c r="G22" s="5"/>
    </row>
    <row r="23" customFormat="false" ht="15" hidden="false" customHeight="false" outlineLevel="0" collapsed="false">
      <c r="A23" s="5"/>
      <c r="B23" s="17"/>
      <c r="C23" s="22"/>
      <c r="D23" s="5"/>
      <c r="E23" s="5"/>
      <c r="F23" s="23" t="str">
        <f aca="false">IF(OR(B23="",C23=""),"",DATE(YEAR(Setup!$B$4),MONTH(Setup!$B$4),MIN(C23,DAY(Setup!$B$10))))</f>
        <v/>
      </c>
      <c r="G23" s="5"/>
    </row>
    <row r="24" customFormat="false" ht="15" hidden="false" customHeight="false" outlineLevel="0" collapsed="false">
      <c r="A24" s="5"/>
      <c r="B24" s="17"/>
      <c r="C24" s="22"/>
      <c r="D24" s="5"/>
      <c r="E24" s="5"/>
      <c r="F24" s="23" t="str">
        <f aca="false">IF(OR(B24="",C24=""),"",DATE(YEAR(Setup!$B$4),MONTH(Setup!$B$4),MIN(C24,DAY(Setup!$B$10))))</f>
        <v/>
      </c>
      <c r="G24" s="5"/>
    </row>
    <row r="25" customFormat="false" ht="15" hidden="false" customHeight="false" outlineLevel="0" collapsed="false">
      <c r="A25" s="5"/>
      <c r="B25" s="17"/>
      <c r="C25" s="22"/>
      <c r="D25" s="5"/>
      <c r="E25" s="5"/>
      <c r="F25" s="23" t="str">
        <f aca="false">IF(OR(B25="",C25=""),"",DATE(YEAR(Setup!$B$4),MONTH(Setup!$B$4),MIN(C25,DAY(Setup!$B$10))))</f>
        <v/>
      </c>
      <c r="G25" s="5"/>
    </row>
    <row r="26" customFormat="false" ht="15" hidden="false" customHeight="false" outlineLevel="0" collapsed="false">
      <c r="A26" s="5"/>
      <c r="B26" s="17"/>
      <c r="C26" s="22"/>
      <c r="D26" s="5"/>
      <c r="E26" s="5"/>
      <c r="F26" s="23" t="str">
        <f aca="false">IF(OR(B26="",C26=""),"",DATE(YEAR(Setup!$B$4),MONTH(Setup!$B$4),MIN(C26,DAY(Setup!$B$10))))</f>
        <v/>
      </c>
      <c r="G26" s="5"/>
    </row>
    <row r="27" customFormat="false" ht="15" hidden="false" customHeight="false" outlineLevel="0" collapsed="false">
      <c r="A27" s="5"/>
      <c r="B27" s="17"/>
      <c r="C27" s="22"/>
      <c r="D27" s="5"/>
      <c r="E27" s="5"/>
      <c r="F27" s="23" t="str">
        <f aca="false">IF(OR(B27="",C27=""),"",DATE(YEAR(Setup!$B$4),MONTH(Setup!$B$4),MIN(C27,DAY(Setup!$B$10))))</f>
        <v/>
      </c>
      <c r="G27" s="5"/>
    </row>
    <row r="28" customFormat="false" ht="15" hidden="false" customHeight="false" outlineLevel="0" collapsed="false">
      <c r="A28" s="5"/>
      <c r="B28" s="17"/>
      <c r="C28" s="22"/>
      <c r="D28" s="5"/>
      <c r="E28" s="5"/>
      <c r="F28" s="23" t="str">
        <f aca="false">IF(OR(B28="",C28=""),"",DATE(YEAR(Setup!$B$4),MONTH(Setup!$B$4),MIN(C28,DAY(Setup!$B$10))))</f>
        <v/>
      </c>
      <c r="G28" s="5"/>
    </row>
    <row r="29" customFormat="false" ht="15" hidden="false" customHeight="false" outlineLevel="0" collapsed="false">
      <c r="A29" s="5"/>
      <c r="B29" s="17"/>
      <c r="C29" s="22"/>
      <c r="D29" s="5"/>
      <c r="E29" s="5"/>
      <c r="F29" s="23" t="str">
        <f aca="false">IF(OR(B29="",C29=""),"",DATE(YEAR(Setup!$B$4),MONTH(Setup!$B$4),MIN(C29,DAY(Setup!$B$10))))</f>
        <v/>
      </c>
      <c r="G29" s="5"/>
    </row>
    <row r="30" customFormat="false" ht="15" hidden="false" customHeight="false" outlineLevel="0" collapsed="false">
      <c r="A30" s="5"/>
      <c r="B30" s="17"/>
      <c r="C30" s="22"/>
      <c r="D30" s="5"/>
      <c r="E30" s="5"/>
      <c r="F30" s="23" t="str">
        <f aca="false">IF(OR(B30="",C30=""),"",DATE(YEAR(Setup!$B$4),MONTH(Setup!$B$4),MIN(C30,DAY(Setup!$B$10))))</f>
        <v/>
      </c>
      <c r="G30" s="5"/>
    </row>
    <row r="31" customFormat="false" ht="15" hidden="false" customHeight="false" outlineLevel="0" collapsed="false">
      <c r="A31" s="5"/>
      <c r="B31" s="17"/>
      <c r="C31" s="22"/>
      <c r="D31" s="5"/>
      <c r="E31" s="5"/>
      <c r="F31" s="23" t="str">
        <f aca="false">IF(OR(B31="",C31=""),"",DATE(YEAR(Setup!$B$4),MONTH(Setup!$B$4),MIN(C31,DAY(Setup!$B$10))))</f>
        <v/>
      </c>
      <c r="G31" s="5"/>
    </row>
    <row r="32" customFormat="false" ht="15" hidden="false" customHeight="false" outlineLevel="0" collapsed="false">
      <c r="A32" s="5"/>
      <c r="B32" s="17"/>
      <c r="C32" s="22"/>
      <c r="D32" s="5"/>
      <c r="E32" s="5"/>
      <c r="F32" s="23" t="str">
        <f aca="false">IF(OR(B32="",C32=""),"",DATE(YEAR(Setup!$B$4),MONTH(Setup!$B$4),MIN(C32,DAY(Setup!$B$10))))</f>
        <v/>
      </c>
      <c r="G32" s="5"/>
    </row>
    <row r="33" customFormat="false" ht="15" hidden="false" customHeight="false" outlineLevel="0" collapsed="false">
      <c r="A33" s="5"/>
      <c r="B33" s="17"/>
      <c r="C33" s="22"/>
      <c r="D33" s="5"/>
      <c r="E33" s="5"/>
      <c r="F33" s="23" t="str">
        <f aca="false">IF(OR(B33="",C33=""),"",DATE(YEAR(Setup!$B$4),MONTH(Setup!$B$4),MIN(C33,DAY(Setup!$B$10))))</f>
        <v/>
      </c>
      <c r="G33" s="5"/>
    </row>
    <row r="34" customFormat="false" ht="15" hidden="false" customHeight="false" outlineLevel="0" collapsed="false">
      <c r="A34" s="5"/>
      <c r="B34" s="17"/>
      <c r="C34" s="22"/>
      <c r="D34" s="5"/>
      <c r="E34" s="5"/>
      <c r="F34" s="23" t="str">
        <f aca="false">IF(OR(B34="",C34=""),"",DATE(YEAR(Setup!$B$4),MONTH(Setup!$B$4),MIN(C34,DAY(Setup!$B$10))))</f>
        <v/>
      </c>
      <c r="G34" s="5"/>
    </row>
    <row r="35" customFormat="false" ht="15" hidden="false" customHeight="false" outlineLevel="0" collapsed="false">
      <c r="A35" s="5"/>
      <c r="B35" s="17"/>
      <c r="C35" s="22"/>
      <c r="D35" s="5"/>
      <c r="E35" s="5"/>
      <c r="F35" s="23" t="str">
        <f aca="false">IF(OR(B35="",C35=""),"",DATE(YEAR(Setup!$B$4),MONTH(Setup!$B$4),MIN(C35,DAY(Setup!$B$10))))</f>
        <v/>
      </c>
      <c r="G35" s="5"/>
    </row>
    <row r="36" customFormat="false" ht="15" hidden="false" customHeight="false" outlineLevel="0" collapsed="false">
      <c r="A36" s="5"/>
      <c r="B36" s="17"/>
      <c r="C36" s="22"/>
      <c r="D36" s="5"/>
      <c r="E36" s="5"/>
      <c r="F36" s="23" t="str">
        <f aca="false">IF(OR(B36="",C36=""),"",DATE(YEAR(Setup!$B$4),MONTH(Setup!$B$4),MIN(C36,DAY(Setup!$B$10))))</f>
        <v/>
      </c>
      <c r="G36" s="5"/>
    </row>
    <row r="37" customFormat="false" ht="15" hidden="false" customHeight="false" outlineLevel="0" collapsed="false">
      <c r="A37" s="5"/>
      <c r="B37" s="17"/>
      <c r="C37" s="22"/>
      <c r="D37" s="5"/>
      <c r="E37" s="5"/>
      <c r="F37" s="23" t="str">
        <f aca="false">IF(OR(B37="",C37=""),"",DATE(YEAR(Setup!$B$4),MONTH(Setup!$B$4),MIN(C37,DAY(Setup!$B$10))))</f>
        <v/>
      </c>
      <c r="G37" s="5"/>
    </row>
    <row r="38" customFormat="false" ht="15" hidden="false" customHeight="false" outlineLevel="0" collapsed="false">
      <c r="A38" s="5"/>
      <c r="B38" s="17"/>
      <c r="C38" s="22"/>
      <c r="D38" s="5"/>
      <c r="E38" s="5"/>
      <c r="F38" s="23" t="str">
        <f aca="false">IF(OR(B38="",C38=""),"",DATE(YEAR(Setup!$B$4),MONTH(Setup!$B$4),MIN(C38,DAY(Setup!$B$10))))</f>
        <v/>
      </c>
      <c r="G38" s="5"/>
    </row>
    <row r="39" customFormat="false" ht="15" hidden="false" customHeight="false" outlineLevel="0" collapsed="false">
      <c r="A39" s="5"/>
      <c r="B39" s="17"/>
      <c r="C39" s="22"/>
      <c r="D39" s="5"/>
      <c r="E39" s="5"/>
      <c r="F39" s="23" t="str">
        <f aca="false">IF(OR(B39="",C39=""),"",DATE(YEAR(Setup!$B$4),MONTH(Setup!$B$4),MIN(C39,DAY(Setup!$B$10))))</f>
        <v/>
      </c>
      <c r="G39" s="5"/>
    </row>
    <row r="40" customFormat="false" ht="15" hidden="false" customHeight="false" outlineLevel="0" collapsed="false">
      <c r="A40" s="5"/>
      <c r="B40" s="17"/>
      <c r="C40" s="22"/>
      <c r="D40" s="5"/>
      <c r="E40" s="5"/>
      <c r="F40" s="23" t="str">
        <f aca="false">IF(OR(B40="",C40=""),"",DATE(YEAR(Setup!$B$4),MONTH(Setup!$B$4),MIN(C40,DAY(Setup!$B$10))))</f>
        <v/>
      </c>
      <c r="G40" s="5"/>
    </row>
    <row r="41" customFormat="false" ht="15" hidden="false" customHeight="false" outlineLevel="0" collapsed="false">
      <c r="A41" s="5"/>
      <c r="B41" s="17"/>
      <c r="C41" s="22"/>
      <c r="D41" s="5"/>
      <c r="E41" s="5"/>
      <c r="F41" s="23" t="str">
        <f aca="false">IF(OR(B41="",C41=""),"",DATE(YEAR(Setup!$B$4),MONTH(Setup!$B$4),MIN(C41,DAY(Setup!$B$10))))</f>
        <v/>
      </c>
      <c r="G41" s="5"/>
    </row>
    <row r="42" customFormat="false" ht="15" hidden="false" customHeight="false" outlineLevel="0" collapsed="false">
      <c r="A42" s="5"/>
      <c r="B42" s="17"/>
      <c r="C42" s="22"/>
      <c r="D42" s="5"/>
      <c r="E42" s="5"/>
      <c r="F42" s="23" t="str">
        <f aca="false">IF(OR(B42="",C42=""),"",DATE(YEAR(Setup!$B$4),MONTH(Setup!$B$4),MIN(C42,DAY(Setup!$B$10))))</f>
        <v/>
      </c>
      <c r="G42" s="5"/>
    </row>
    <row r="43" customFormat="false" ht="15" hidden="false" customHeight="false" outlineLevel="0" collapsed="false">
      <c r="A43" s="5"/>
      <c r="B43" s="17"/>
      <c r="C43" s="22"/>
      <c r="D43" s="5"/>
      <c r="E43" s="5"/>
      <c r="F43" s="23" t="str">
        <f aca="false">IF(OR(B43="",C43=""),"",DATE(YEAR(Setup!$B$4),MONTH(Setup!$B$4),MIN(C43,DAY(Setup!$B$10))))</f>
        <v/>
      </c>
      <c r="G43" s="5"/>
    </row>
    <row r="44" customFormat="false" ht="15" hidden="false" customHeight="false" outlineLevel="0" collapsed="false">
      <c r="A44" s="5"/>
      <c r="B44" s="17"/>
      <c r="C44" s="22"/>
      <c r="D44" s="5"/>
      <c r="E44" s="5"/>
      <c r="F44" s="23" t="str">
        <f aca="false">IF(OR(B44="",C44=""),"",DATE(YEAR(Setup!$B$4),MONTH(Setup!$B$4),MIN(C44,DAY(Setup!$B$10))))</f>
        <v/>
      </c>
      <c r="G44" s="5"/>
    </row>
    <row r="45" customFormat="false" ht="15" hidden="false" customHeight="false" outlineLevel="0" collapsed="false">
      <c r="A45" s="5"/>
      <c r="B45" s="17"/>
      <c r="C45" s="22"/>
      <c r="D45" s="5"/>
      <c r="E45" s="5"/>
      <c r="F45" s="23" t="str">
        <f aca="false">IF(OR(B45="",C45=""),"",DATE(YEAR(Setup!$B$4),MONTH(Setup!$B$4),MIN(C45,DAY(Setup!$B$10))))</f>
        <v/>
      </c>
      <c r="G45" s="5"/>
    </row>
    <row r="46" customFormat="false" ht="15" hidden="false" customHeight="false" outlineLevel="0" collapsed="false">
      <c r="A46" s="5"/>
      <c r="B46" s="17"/>
      <c r="C46" s="22"/>
      <c r="D46" s="5"/>
      <c r="E46" s="5"/>
      <c r="F46" s="23" t="str">
        <f aca="false">IF(OR(B46="",C46=""),"",DATE(YEAR(Setup!$B$4),MONTH(Setup!$B$4),MIN(C46,DAY(Setup!$B$10))))</f>
        <v/>
      </c>
      <c r="G46" s="5"/>
    </row>
    <row r="47" customFormat="false" ht="15" hidden="false" customHeight="false" outlineLevel="0" collapsed="false">
      <c r="A47" s="5"/>
      <c r="B47" s="17"/>
      <c r="C47" s="22"/>
      <c r="D47" s="5"/>
      <c r="E47" s="5"/>
      <c r="F47" s="23" t="str">
        <f aca="false">IF(OR(B47="",C47=""),"",DATE(YEAR(Setup!$B$4),MONTH(Setup!$B$4),MIN(C47,DAY(Setup!$B$10))))</f>
        <v/>
      </c>
      <c r="G47" s="5"/>
    </row>
    <row r="48" customFormat="false" ht="15" hidden="false" customHeight="false" outlineLevel="0" collapsed="false">
      <c r="A48" s="5"/>
      <c r="B48" s="17"/>
      <c r="C48" s="22"/>
      <c r="D48" s="5"/>
      <c r="E48" s="5"/>
      <c r="F48" s="23" t="str">
        <f aca="false">IF(OR(B48="",C48=""),"",DATE(YEAR(Setup!$B$4),MONTH(Setup!$B$4),MIN(C48,DAY(Setup!$B$10))))</f>
        <v/>
      </c>
      <c r="G48" s="5"/>
    </row>
    <row r="49" customFormat="false" ht="15" hidden="false" customHeight="false" outlineLevel="0" collapsed="false">
      <c r="A49" s="5"/>
      <c r="B49" s="17"/>
      <c r="C49" s="22"/>
      <c r="D49" s="5"/>
      <c r="E49" s="5"/>
      <c r="F49" s="23" t="str">
        <f aca="false">IF(OR(B49="",C49=""),"",DATE(YEAR(Setup!$B$4),MONTH(Setup!$B$4),MIN(C49,DAY(Setup!$B$10))))</f>
        <v/>
      </c>
      <c r="G49" s="5"/>
    </row>
    <row r="50" customFormat="false" ht="15" hidden="false" customHeight="false" outlineLevel="0" collapsed="false">
      <c r="A50" s="5"/>
      <c r="B50" s="17"/>
      <c r="C50" s="22"/>
      <c r="D50" s="5"/>
      <c r="E50" s="5"/>
      <c r="F50" s="23" t="str">
        <f aca="false">IF(OR(B50="",C50=""),"",DATE(YEAR(Setup!$B$4),MONTH(Setup!$B$4),MIN(C50,DAY(Setup!$B$10))))</f>
        <v/>
      </c>
      <c r="G50" s="5"/>
    </row>
    <row r="51" customFormat="false" ht="15" hidden="false" customHeight="false" outlineLevel="0" collapsed="false">
      <c r="A51" s="5"/>
      <c r="B51" s="17"/>
      <c r="C51" s="22"/>
      <c r="D51" s="5"/>
      <c r="E51" s="5"/>
      <c r="F51" s="23" t="str">
        <f aca="false">IF(OR(B51="",C51=""),"",DATE(YEAR(Setup!$B$4),MONTH(Setup!$B$4),MIN(C51,DAY(Setup!$B$10))))</f>
        <v/>
      </c>
      <c r="G51" s="5"/>
    </row>
    <row r="52" customFormat="false" ht="15" hidden="false" customHeight="false" outlineLevel="0" collapsed="false">
      <c r="A52" s="5"/>
      <c r="B52" s="17"/>
      <c r="C52" s="22"/>
      <c r="D52" s="5"/>
      <c r="E52" s="5"/>
      <c r="F52" s="23" t="str">
        <f aca="false">IF(OR(B52="",C52=""),"",DATE(YEAR(Setup!$B$4),MONTH(Setup!$B$4),MIN(C52,DAY(Setup!$B$10))))</f>
        <v/>
      </c>
      <c r="G52" s="5"/>
    </row>
    <row r="53" customFormat="false" ht="15" hidden="false" customHeight="false" outlineLevel="0" collapsed="false">
      <c r="A53" s="5"/>
      <c r="B53" s="17"/>
      <c r="C53" s="22"/>
      <c r="D53" s="5"/>
      <c r="E53" s="5"/>
      <c r="F53" s="23" t="str">
        <f aca="false">IF(OR(B53="",C53=""),"",DATE(YEAR(Setup!$B$4),MONTH(Setup!$B$4),MIN(C53,DAY(Setup!$B$10))))</f>
        <v/>
      </c>
      <c r="G53" s="5"/>
    </row>
    <row r="56" customFormat="false" ht="15" hidden="false" customHeight="true" outlineLevel="0" collapsed="false">
      <c r="A56" s="24" t="s">
        <v>90</v>
      </c>
      <c r="B56" s="24"/>
      <c r="C56" s="24"/>
      <c r="D56" s="24"/>
      <c r="E56" s="24"/>
      <c r="F56" s="24"/>
      <c r="G56" s="24"/>
    </row>
    <row r="57" customFormat="false" ht="15" hidden="false" customHeight="false" outlineLevel="0" collapsed="false">
      <c r="A57" s="24"/>
      <c r="B57" s="24"/>
      <c r="C57" s="24"/>
      <c r="D57" s="24"/>
      <c r="E57" s="24"/>
      <c r="F57" s="24"/>
      <c r="G57" s="24"/>
    </row>
  </sheetData>
  <mergeCells count="1">
    <mergeCell ref="A56:G57"/>
  </mergeCells>
  <dataValidations count="3">
    <dataValidation allowBlank="false" errorStyle="stop" operator="between" showDropDown="false" showErrorMessage="false" showInputMessage="false" sqref="C4:C53" type="whole">
      <formula1>1</formula1>
      <formula2>31</formula2>
    </dataValidation>
    <dataValidation allowBlank="true" errorStyle="stop" operator="between" prompt="Must = can't skip · Need = important but flexible · Want = first to go in a lean month" promptTitle="Choose" showDropDown="false" showErrorMessage="false" showInputMessage="true" sqref="D4:D53" type="list">
      <formula1>"Must,Need,Want"</formula1>
      <formula2>0</formula2>
    </dataValidation>
    <dataValidation allowBlank="true" errorStyle="stop" operator="between" showDropDown="false" showErrorMessage="false" showInputMessage="false" sqref="E4:E53" type="list">
      <formula1>"Housing,Utilities,Insurance,Debt,Transport,Business,Childcare,Health,Subscriptions,Personal,Other"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5" min="3" style="0" width="14"/>
  </cols>
  <sheetData>
    <row r="1" customFormat="false" ht="19.7" hidden="false" customHeight="fals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15" hidden="false" customHeight="false" outlineLevel="0" collapsed="false">
      <c r="A4" s="8" t="s">
        <v>93</v>
      </c>
      <c r="B4" s="20" t="n">
        <f aca="false">SUMIFS('Income Log'!$D$4:$D$203,'Income Log'!$A$4:$A$203,"&gt;="&amp;Setup!$B$4,'Income Log'!$A$4:$A$203,"&lt;="&amp;Setup!$B$10)</f>
        <v>4200</v>
      </c>
    </row>
    <row r="5" customFormat="false" ht="15" hidden="false" customHeight="false" outlineLevel="0" collapsed="false">
      <c r="A5" s="8" t="s">
        <v>49</v>
      </c>
      <c r="B5" s="20" t="n">
        <f aca="false">B4*Setup!$B$5</f>
        <v>1050</v>
      </c>
    </row>
    <row r="6" customFormat="false" ht="15" hidden="false" customHeight="false" outlineLevel="0" collapsed="false">
      <c r="A6" s="25" t="s">
        <v>94</v>
      </c>
      <c r="B6" s="21" t="n">
        <f aca="false">B4-B5</f>
        <v>3150</v>
      </c>
    </row>
    <row r="8" customFormat="false" ht="15" hidden="false" customHeight="false" outlineLevel="0" collapsed="false">
      <c r="A8" s="15" t="s">
        <v>95</v>
      </c>
      <c r="B8" s="15" t="s">
        <v>96</v>
      </c>
      <c r="C8" s="15" t="s">
        <v>97</v>
      </c>
      <c r="D8" s="15" t="s">
        <v>98</v>
      </c>
      <c r="E8" s="15" t="s">
        <v>99</v>
      </c>
    </row>
    <row r="9" customFormat="false" ht="15" hidden="false" customHeight="false" outlineLevel="0" collapsed="false">
      <c r="A9" s="8" t="s">
        <v>100</v>
      </c>
      <c r="B9" s="25" t="s">
        <v>101</v>
      </c>
      <c r="C9" s="20" t="n">
        <f aca="false">SUMIFS('Bills Calendar'!$B$4:$B$53,'Bills Calendar'!$D$4:$D$53,"Must")+SUMIFS('Zero-Based Plan'!$B$21:$B$35,'Zero-Based Plan'!$C$21:$C$35,"Must")</f>
        <v>2780</v>
      </c>
      <c r="D9" s="20" t="n">
        <f aca="false">MAX(0,MIN($B$6-0,C9))</f>
        <v>2780</v>
      </c>
      <c r="E9" s="20" t="n">
        <f aca="false">C9-D9</f>
        <v>0</v>
      </c>
    </row>
    <row r="10" customFormat="false" ht="15" hidden="false" customHeight="false" outlineLevel="0" collapsed="false">
      <c r="A10" s="8" t="s">
        <v>102</v>
      </c>
      <c r="B10" s="25" t="s">
        <v>103</v>
      </c>
      <c r="C10" s="20" t="n">
        <f aca="false">SUMIFS('Bills Calendar'!$B$4:$B$53,'Bills Calendar'!$D$4:$D$53,"Need")+SUMIFS('Zero-Based Plan'!$B$21:$B$35,'Zero-Based Plan'!$C$21:$C$35,"Need")</f>
        <v>230</v>
      </c>
      <c r="D10" s="20" t="n">
        <f aca="false">MAX(0,MIN($B$6-SUM(D$9:D9),C10))</f>
        <v>230</v>
      </c>
      <c r="E10" s="20" t="n">
        <f aca="false">C10-D10</f>
        <v>0</v>
      </c>
    </row>
    <row r="11" customFormat="false" ht="15" hidden="false" customHeight="false" outlineLevel="0" collapsed="false">
      <c r="A11" s="8" t="s">
        <v>104</v>
      </c>
      <c r="B11" s="25" t="s">
        <v>105</v>
      </c>
      <c r="C11" s="20" t="n">
        <f aca="false">'Buffer &amp; Sinking Funds'!D8</f>
        <v>500</v>
      </c>
      <c r="D11" s="20" t="n">
        <f aca="false">MAX(0,MIN($B$6-SUM(D$9:D10),C11))</f>
        <v>140</v>
      </c>
      <c r="E11" s="20" t="n">
        <f aca="false">C11-D11</f>
        <v>360</v>
      </c>
    </row>
    <row r="12" customFormat="false" ht="15" hidden="false" customHeight="false" outlineLevel="0" collapsed="false">
      <c r="A12" s="8" t="s">
        <v>106</v>
      </c>
      <c r="B12" s="25" t="s">
        <v>107</v>
      </c>
      <c r="C12" s="20" t="n">
        <f aca="false">'Buffer &amp; Sinking Funds'!F27</f>
        <v>416.666666666667</v>
      </c>
      <c r="D12" s="20" t="n">
        <f aca="false">MAX(0,MIN($B$6-SUM(D$9:D11),C12))</f>
        <v>0</v>
      </c>
      <c r="E12" s="20" t="n">
        <f aca="false">C12-D12</f>
        <v>416.666666666667</v>
      </c>
    </row>
    <row r="13" customFormat="false" ht="15" hidden="false" customHeight="false" outlineLevel="0" collapsed="false">
      <c r="A13" s="8" t="s">
        <v>108</v>
      </c>
      <c r="B13" s="25" t="s">
        <v>109</v>
      </c>
      <c r="C13" s="20" t="n">
        <f aca="false">SUMIFS('Bills Calendar'!$B$4:$B$53,'Bills Calendar'!$D$4:$D$53,"Want")+SUMIFS('Zero-Based Plan'!$B$21:$B$35,'Zero-Based Plan'!$C$21:$C$35,"Want")</f>
        <v>210</v>
      </c>
      <c r="D13" s="20" t="n">
        <f aca="false">MAX(0,MIN($B$6-SUM(D$9:D12),C13))</f>
        <v>0</v>
      </c>
      <c r="E13" s="20" t="n">
        <f aca="false">C13-D13</f>
        <v>210</v>
      </c>
    </row>
    <row r="14" customFormat="false" ht="15" hidden="false" customHeight="false" outlineLevel="0" collapsed="false">
      <c r="B14" s="25" t="s">
        <v>110</v>
      </c>
      <c r="D14" s="21" t="n">
        <f aca="false">B6-SUM(D9:D13)</f>
        <v>0</v>
      </c>
    </row>
    <row r="16" customFormat="false" ht="15" hidden="false" customHeight="false" outlineLevel="0" collapsed="false">
      <c r="A16" s="26" t="str">
        <f aca="false">IF(E9&gt;0,"This month doesn't cover your Musts: draw "&amp;TEXT(E9,"$#,##0")&amp;" from your buffer, and pause Wants.",IF(D14&gt;0,"Give the "&amp;TEXT(D14,"$#,##0")&amp;" left a job: extra to your buffer, a goal, or next month.","Every dollar has a job."))</f>
        <v>Every dollar has a job.</v>
      </c>
      <c r="B16" s="26"/>
      <c r="C16" s="26"/>
      <c r="D16" s="26"/>
      <c r="E16" s="26"/>
    </row>
    <row r="19" customFormat="false" ht="15" hidden="false" customHeight="false" outlineLevel="0" collapsed="false">
      <c r="A19" s="3" t="s">
        <v>111</v>
      </c>
    </row>
    <row r="20" customFormat="false" ht="15" hidden="false" customHeight="false" outlineLevel="0" collapsed="false">
      <c r="A20" s="15" t="s">
        <v>112</v>
      </c>
      <c r="B20" s="15" t="s">
        <v>67</v>
      </c>
      <c r="C20" s="15" t="s">
        <v>69</v>
      </c>
    </row>
    <row r="21" customFormat="false" ht="15" hidden="false" customHeight="false" outlineLevel="0" collapsed="false">
      <c r="A21" s="5" t="s">
        <v>113</v>
      </c>
      <c r="B21" s="17" t="n">
        <v>450</v>
      </c>
      <c r="C21" s="5" t="s">
        <v>73</v>
      </c>
    </row>
    <row r="22" customFormat="false" ht="15" hidden="false" customHeight="false" outlineLevel="0" collapsed="false">
      <c r="A22" s="5" t="s">
        <v>114</v>
      </c>
      <c r="B22" s="17" t="n">
        <v>160</v>
      </c>
      <c r="C22" s="5" t="s">
        <v>73</v>
      </c>
    </row>
    <row r="23" customFormat="false" ht="15" hidden="false" customHeight="false" outlineLevel="0" collapsed="false">
      <c r="A23" s="5" t="s">
        <v>115</v>
      </c>
      <c r="B23" s="17" t="n">
        <v>100</v>
      </c>
      <c r="C23" s="5" t="s">
        <v>82</v>
      </c>
    </row>
    <row r="24" customFormat="false" ht="15" hidden="false" customHeight="false" outlineLevel="0" collapsed="false">
      <c r="A24" s="5" t="s">
        <v>116</v>
      </c>
      <c r="B24" s="17" t="n">
        <v>150</v>
      </c>
      <c r="C24" s="5" t="s">
        <v>86</v>
      </c>
    </row>
    <row r="25" customFormat="false" ht="15" hidden="false" customHeight="false" outlineLevel="0" collapsed="false">
      <c r="A25" s="5"/>
      <c r="B25" s="17"/>
      <c r="C25" s="5"/>
    </row>
    <row r="26" customFormat="false" ht="15" hidden="false" customHeight="false" outlineLevel="0" collapsed="false">
      <c r="A26" s="5"/>
      <c r="B26" s="17"/>
      <c r="C26" s="5"/>
    </row>
    <row r="27" customFormat="false" ht="15" hidden="false" customHeight="false" outlineLevel="0" collapsed="false">
      <c r="A27" s="5"/>
      <c r="B27" s="17"/>
      <c r="C27" s="5"/>
    </row>
    <row r="28" customFormat="false" ht="15" hidden="false" customHeight="false" outlineLevel="0" collapsed="false">
      <c r="A28" s="5"/>
      <c r="B28" s="17"/>
      <c r="C28" s="5"/>
    </row>
    <row r="29" customFormat="false" ht="15" hidden="false" customHeight="false" outlineLevel="0" collapsed="false">
      <c r="A29" s="5"/>
      <c r="B29" s="17"/>
      <c r="C29" s="5"/>
    </row>
    <row r="30" customFormat="false" ht="15" hidden="false" customHeight="false" outlineLevel="0" collapsed="false">
      <c r="A30" s="5"/>
      <c r="B30" s="17"/>
      <c r="C30" s="5"/>
    </row>
    <row r="31" customFormat="false" ht="15" hidden="false" customHeight="false" outlineLevel="0" collapsed="false">
      <c r="A31" s="5"/>
      <c r="B31" s="17"/>
      <c r="C31" s="5"/>
    </row>
    <row r="32" customFormat="false" ht="15" hidden="false" customHeight="false" outlineLevel="0" collapsed="false">
      <c r="A32" s="5"/>
      <c r="B32" s="17"/>
      <c r="C32" s="5"/>
    </row>
    <row r="33" customFormat="false" ht="15" hidden="false" customHeight="false" outlineLevel="0" collapsed="false">
      <c r="A33" s="5"/>
      <c r="B33" s="17"/>
      <c r="C33" s="5"/>
    </row>
    <row r="34" customFormat="false" ht="15" hidden="false" customHeight="false" outlineLevel="0" collapsed="false">
      <c r="A34" s="5"/>
      <c r="B34" s="17"/>
      <c r="C34" s="5"/>
    </row>
    <row r="35" customFormat="false" ht="15" hidden="false" customHeight="false" outlineLevel="0" collapsed="false">
      <c r="A35" s="5"/>
      <c r="B35" s="17"/>
      <c r="C35" s="5"/>
    </row>
    <row r="37" customFormat="false" ht="15" hidden="false" customHeight="true" outlineLevel="0" collapsed="false">
      <c r="A37" s="24" t="s">
        <v>117</v>
      </c>
      <c r="B37" s="24"/>
      <c r="C37" s="24"/>
      <c r="D37" s="24"/>
      <c r="E37" s="24"/>
    </row>
    <row r="38" customFormat="false" ht="15" hidden="false" customHeight="false" outlineLevel="0" collapsed="false">
      <c r="A38" s="24"/>
      <c r="B38" s="24"/>
      <c r="C38" s="24"/>
      <c r="D38" s="24"/>
      <c r="E38" s="24"/>
    </row>
  </sheetData>
  <mergeCells count="2">
    <mergeCell ref="A16:E16"/>
    <mergeCell ref="A37:E38"/>
  </mergeCells>
  <conditionalFormatting sqref="E9:E13">
    <cfRule type="expression" priority="2" aboveAverage="0" equalAverage="0" bottom="0" percent="0" rank="0" text="" dxfId="0">
      <formula>E9&gt;0</formula>
    </cfRule>
  </conditionalFormatting>
  <dataValidations count="1">
    <dataValidation allowBlank="true" errorStyle="stop" operator="between" showDropDown="false" showErrorMessage="false" showInputMessage="false" sqref="C21:C35" type="list">
      <formula1>"Must,Need,Want"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5" min="3" style="0" width="14"/>
  </cols>
  <sheetData>
    <row r="1" customFormat="false" ht="19.7" hidden="false" customHeight="fals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4" customFormat="false" ht="15" hidden="false" customHeight="false" outlineLevel="0" collapsed="false">
      <c r="A4" s="8" t="s">
        <v>93</v>
      </c>
      <c r="B4" s="20" t="n">
        <f aca="false">'Zero-Based Plan'!B4</f>
        <v>4200</v>
      </c>
    </row>
    <row r="6" customFormat="false" ht="15" hidden="false" customHeight="false" outlineLevel="0" collapsed="false">
      <c r="A6" s="15" t="s">
        <v>70</v>
      </c>
      <c r="B6" s="15" t="s">
        <v>120</v>
      </c>
      <c r="C6" s="15" t="s">
        <v>121</v>
      </c>
      <c r="D6" s="15" t="s">
        <v>122</v>
      </c>
      <c r="E6" s="15" t="s">
        <v>123</v>
      </c>
    </row>
    <row r="7" customFormat="false" ht="15" hidden="false" customHeight="false" outlineLevel="0" collapsed="false">
      <c r="A7" s="25" t="s">
        <v>124</v>
      </c>
      <c r="B7" s="27" t="n">
        <f aca="false">Setup!$B$5</f>
        <v>0.25</v>
      </c>
      <c r="C7" s="20" t="n">
        <f aca="false">B7*$B$4</f>
        <v>1050</v>
      </c>
      <c r="D7" s="20" t="n">
        <f aca="false">'Zero-Based Plan'!B5</f>
        <v>1050</v>
      </c>
      <c r="E7" s="20" t="n">
        <f aca="false">C7-D7</f>
        <v>0</v>
      </c>
    </row>
    <row r="8" customFormat="false" ht="15" hidden="false" customHeight="false" outlineLevel="0" collapsed="false">
      <c r="A8" s="25" t="s">
        <v>101</v>
      </c>
      <c r="B8" s="10" t="n">
        <v>0.45</v>
      </c>
      <c r="C8" s="20" t="n">
        <f aca="false">B8*$B$4</f>
        <v>1890</v>
      </c>
      <c r="D8" s="20" t="n">
        <f aca="false">'Zero-Based Plan'!C9</f>
        <v>2780</v>
      </c>
      <c r="E8" s="20" t="n">
        <f aca="false">C8-D8</f>
        <v>-890</v>
      </c>
    </row>
    <row r="9" customFormat="false" ht="15" hidden="false" customHeight="false" outlineLevel="0" collapsed="false">
      <c r="A9" s="25" t="s">
        <v>103</v>
      </c>
      <c r="B9" s="10" t="n">
        <v>0.1</v>
      </c>
      <c r="C9" s="20" t="n">
        <f aca="false">B9*$B$4</f>
        <v>420</v>
      </c>
      <c r="D9" s="20" t="n">
        <f aca="false">'Zero-Based Plan'!C10</f>
        <v>230</v>
      </c>
      <c r="E9" s="20" t="n">
        <f aca="false">C9-D9</f>
        <v>190</v>
      </c>
    </row>
    <row r="10" customFormat="false" ht="15" hidden="false" customHeight="false" outlineLevel="0" collapsed="false">
      <c r="A10" s="25" t="s">
        <v>125</v>
      </c>
      <c r="B10" s="10" t="n">
        <v>0.1</v>
      </c>
      <c r="C10" s="20" t="n">
        <f aca="false">B10*$B$4</f>
        <v>420</v>
      </c>
      <c r="D10" s="20" t="n">
        <f aca="false">'Zero-Based Plan'!C11+'Zero-Based Plan'!C12</f>
        <v>916.666666666667</v>
      </c>
      <c r="E10" s="20" t="n">
        <f aca="false">C10-D10</f>
        <v>-496.666666666667</v>
      </c>
    </row>
    <row r="11" customFormat="false" ht="15" hidden="false" customHeight="false" outlineLevel="0" collapsed="false">
      <c r="A11" s="25" t="s">
        <v>109</v>
      </c>
      <c r="B11" s="10" t="n">
        <v>0.1</v>
      </c>
      <c r="C11" s="20" t="n">
        <f aca="false">B11*$B$4</f>
        <v>420</v>
      </c>
      <c r="D11" s="20" t="n">
        <f aca="false">'Zero-Based Plan'!C13</f>
        <v>210</v>
      </c>
      <c r="E11" s="20" t="n">
        <f aca="false">C11-D11</f>
        <v>210</v>
      </c>
    </row>
    <row r="12" customFormat="false" ht="15" hidden="false" customHeight="false" outlineLevel="0" collapsed="false">
      <c r="A12" s="25" t="s">
        <v>126</v>
      </c>
      <c r="B12" s="28" t="n">
        <f aca="false">SUM(B7:B11)</f>
        <v>1</v>
      </c>
    </row>
    <row r="14" customFormat="false" ht="15" hidden="false" customHeight="false" outlineLevel="0" collapsed="false">
      <c r="A14" s="3" t="str">
        <f aca="false">IF(ROUND(B12,4)&lt;&gt;1,"Your percentages add to "&amp;TEXT(B12,"0%")&amp;" — adjust them to total 100%.","Percentages add to 100%.")</f>
        <v>Percentages add to 100%.</v>
      </c>
    </row>
    <row r="16" customFormat="false" ht="15" hidden="false" customHeight="true" outlineLevel="0" collapsed="false">
      <c r="A16" s="24" t="s">
        <v>127</v>
      </c>
      <c r="B16" s="24"/>
      <c r="C16" s="24"/>
      <c r="D16" s="24"/>
      <c r="E16" s="24"/>
    </row>
    <row r="17" customFormat="false" ht="15" hidden="false" customHeight="false" outlineLevel="0" collapsed="false">
      <c r="A17" s="24"/>
      <c r="B17" s="24"/>
      <c r="C17" s="24"/>
      <c r="D17" s="24"/>
      <c r="E17" s="24"/>
    </row>
  </sheetData>
  <mergeCells count="1">
    <mergeCell ref="A16:E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3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15" hidden="false" customHeight="false" outlineLevel="0" collapsed="false">
      <c r="A4" s="8" t="s">
        <v>130</v>
      </c>
      <c r="B4" s="20" t="n">
        <f aca="false">'Zero-Based Plan'!C9+'Zero-Based Plan'!C10</f>
        <v>3010</v>
      </c>
    </row>
    <row r="5" customFormat="false" ht="15" hidden="false" customHeight="false" outlineLevel="0" collapsed="false">
      <c r="A5" s="8" t="s">
        <v>131</v>
      </c>
      <c r="B5" s="20" t="n">
        <f aca="false">B4*Setup!$B$7</f>
        <v>6020</v>
      </c>
      <c r="C5" s="8" t="s">
        <v>132</v>
      </c>
      <c r="D5" s="11" t="n">
        <v>500</v>
      </c>
    </row>
    <row r="6" customFormat="false" ht="32.8" hidden="false" customHeight="false" outlineLevel="0" collapsed="false">
      <c r="A6" s="8" t="s">
        <v>133</v>
      </c>
      <c r="B6" s="20" t="n">
        <f aca="false">Setup!$B$8</f>
        <v>2000</v>
      </c>
      <c r="C6" s="7" t="s">
        <v>134</v>
      </c>
    </row>
    <row r="7" customFormat="false" ht="15" hidden="false" customHeight="false" outlineLevel="0" collapsed="false">
      <c r="A7" s="8" t="s">
        <v>135</v>
      </c>
      <c r="B7" s="21" t="n">
        <f aca="false">MAX(0,B5-B6)</f>
        <v>4020</v>
      </c>
    </row>
    <row r="8" customFormat="false" ht="15" hidden="false" customHeight="false" outlineLevel="0" collapsed="false">
      <c r="A8" s="8" t="s">
        <v>136</v>
      </c>
      <c r="B8" s="29" t="n">
        <f aca="false">IF(B4=0,0,B6/B4)</f>
        <v>0.664451827242525</v>
      </c>
      <c r="C8" s="8" t="s">
        <v>137</v>
      </c>
      <c r="D8" s="21" t="n">
        <f aca="false">MIN(B7,D5)</f>
        <v>500</v>
      </c>
    </row>
    <row r="10" customFormat="false" ht="15" hidden="false" customHeight="false" outlineLevel="0" collapsed="false">
      <c r="A10" s="15" t="s">
        <v>138</v>
      </c>
      <c r="B10" s="15" t="s">
        <v>139</v>
      </c>
      <c r="C10" s="15" t="s">
        <v>140</v>
      </c>
      <c r="D10" s="15" t="s">
        <v>141</v>
      </c>
      <c r="E10" s="15" t="s">
        <v>142</v>
      </c>
      <c r="F10" s="15" t="s">
        <v>143</v>
      </c>
    </row>
    <row r="11" customFormat="false" ht="15" hidden="false" customHeight="false" outlineLevel="0" collapsed="false">
      <c r="A11" s="5" t="s">
        <v>144</v>
      </c>
      <c r="B11" s="17" t="n">
        <v>1500</v>
      </c>
      <c r="C11" s="16" t="n">
        <f aca="false">DATE(YEAR(Setup!$B$4),MONTH(Setup!$B$4)+12,1)</f>
        <v>46631</v>
      </c>
      <c r="D11" s="17" t="n">
        <v>300</v>
      </c>
      <c r="E11" s="30" t="n">
        <f aca="false">IF(OR(A11="",C11=""),"",MAX(1,(YEAR(C11)-YEAR(Setup!$B$4))*12+MONTH(C11)-MONTH(Setup!$B$4)))</f>
        <v>12</v>
      </c>
      <c r="F11" s="18" t="n">
        <f aca="false">IF(E11="","",MAX(0,(B11-D11)/E11))</f>
        <v>100</v>
      </c>
    </row>
    <row r="12" customFormat="false" ht="15" hidden="false" customHeight="false" outlineLevel="0" collapsed="false">
      <c r="A12" s="5" t="s">
        <v>145</v>
      </c>
      <c r="B12" s="17" t="n">
        <v>900</v>
      </c>
      <c r="C12" s="16" t="n">
        <f aca="false">DATE(YEAR(Setup!$B$4),MONTH(Setup!$B$4)+6,1)</f>
        <v>46447</v>
      </c>
      <c r="D12" s="17" t="n">
        <v>200</v>
      </c>
      <c r="E12" s="30" t="n">
        <f aca="false">IF(OR(A12="",C12=""),"",MAX(1,(YEAR(C12)-YEAR(Setup!$B$4))*12+MONTH(C12)-MONTH(Setup!$B$4)))</f>
        <v>6</v>
      </c>
      <c r="F12" s="18" t="n">
        <f aca="false">IF(E12="","",MAX(0,(B12-D12)/E12))</f>
        <v>116.666666666667</v>
      </c>
    </row>
    <row r="13" customFormat="false" ht="15" hidden="false" customHeight="false" outlineLevel="0" collapsed="false">
      <c r="A13" s="5" t="s">
        <v>146</v>
      </c>
      <c r="B13" s="17" t="n">
        <v>600</v>
      </c>
      <c r="C13" s="16" t="n">
        <f aca="false">DATE(YEAR(Setup!$B$4),MONTH(Setup!$B$4)+3,1)</f>
        <v>46357</v>
      </c>
      <c r="D13" s="17" t="n">
        <v>0</v>
      </c>
      <c r="E13" s="30" t="n">
        <f aca="false">IF(OR(A13="",C13=""),"",MAX(1,(YEAR(C13)-YEAR(Setup!$B$4))*12+MONTH(C13)-MONTH(Setup!$B$4)))</f>
        <v>3</v>
      </c>
      <c r="F13" s="18" t="n">
        <f aca="false">IF(E13="","",MAX(0,(B13-D13)/E13))</f>
        <v>200</v>
      </c>
    </row>
    <row r="14" customFormat="false" ht="15" hidden="false" customHeight="false" outlineLevel="0" collapsed="false">
      <c r="A14" s="5"/>
      <c r="B14" s="17"/>
      <c r="C14" s="16"/>
      <c r="D14" s="17"/>
      <c r="E14" s="30" t="str">
        <f aca="false">IF(OR(A14="",C14=""),"",MAX(1,(YEAR(C14)-YEAR(Setup!$B$4))*12+MONTH(C14)-MONTH(Setup!$B$4)))</f>
        <v/>
      </c>
      <c r="F14" s="18" t="str">
        <f aca="false">IF(E14="","",MAX(0,(B14-D14)/E14))</f>
        <v/>
      </c>
    </row>
    <row r="15" customFormat="false" ht="15" hidden="false" customHeight="false" outlineLevel="0" collapsed="false">
      <c r="A15" s="5"/>
      <c r="B15" s="17"/>
      <c r="C15" s="16"/>
      <c r="D15" s="17"/>
      <c r="E15" s="30" t="str">
        <f aca="false">IF(OR(A15="",C15=""),"",MAX(1,(YEAR(C15)-YEAR(Setup!$B$4))*12+MONTH(C15)-MONTH(Setup!$B$4)))</f>
        <v/>
      </c>
      <c r="F15" s="18" t="str">
        <f aca="false">IF(E15="","",MAX(0,(B15-D15)/E15))</f>
        <v/>
      </c>
    </row>
    <row r="16" customFormat="false" ht="15" hidden="false" customHeight="false" outlineLevel="0" collapsed="false">
      <c r="A16" s="5"/>
      <c r="B16" s="17"/>
      <c r="C16" s="16"/>
      <c r="D16" s="17"/>
      <c r="E16" s="30" t="str">
        <f aca="false">IF(OR(A16="",C16=""),"",MAX(1,(YEAR(C16)-YEAR(Setup!$B$4))*12+MONTH(C16)-MONTH(Setup!$B$4)))</f>
        <v/>
      </c>
      <c r="F16" s="18" t="str">
        <f aca="false">IF(E16="","",MAX(0,(B16-D16)/E16))</f>
        <v/>
      </c>
    </row>
    <row r="17" customFormat="false" ht="15" hidden="false" customHeight="false" outlineLevel="0" collapsed="false">
      <c r="A17" s="5"/>
      <c r="B17" s="17"/>
      <c r="C17" s="16"/>
      <c r="D17" s="17"/>
      <c r="E17" s="30" t="str">
        <f aca="false">IF(OR(A17="",C17=""),"",MAX(1,(YEAR(C17)-YEAR(Setup!$B$4))*12+MONTH(C17)-MONTH(Setup!$B$4)))</f>
        <v/>
      </c>
      <c r="F17" s="18" t="str">
        <f aca="false">IF(E17="","",MAX(0,(B17-D17)/E17))</f>
        <v/>
      </c>
    </row>
    <row r="18" customFormat="false" ht="15" hidden="false" customHeight="false" outlineLevel="0" collapsed="false">
      <c r="A18" s="5"/>
      <c r="B18" s="17"/>
      <c r="C18" s="16"/>
      <c r="D18" s="17"/>
      <c r="E18" s="30" t="str">
        <f aca="false">IF(OR(A18="",C18=""),"",MAX(1,(YEAR(C18)-YEAR(Setup!$B$4))*12+MONTH(C18)-MONTH(Setup!$B$4)))</f>
        <v/>
      </c>
      <c r="F18" s="18" t="str">
        <f aca="false">IF(E18="","",MAX(0,(B18-D18)/E18))</f>
        <v/>
      </c>
    </row>
    <row r="19" customFormat="false" ht="15" hidden="false" customHeight="false" outlineLevel="0" collapsed="false">
      <c r="A19" s="5"/>
      <c r="B19" s="17"/>
      <c r="C19" s="16"/>
      <c r="D19" s="17"/>
      <c r="E19" s="30" t="str">
        <f aca="false">IF(OR(A19="",C19=""),"",MAX(1,(YEAR(C19)-YEAR(Setup!$B$4))*12+MONTH(C19)-MONTH(Setup!$B$4)))</f>
        <v/>
      </c>
      <c r="F19" s="18" t="str">
        <f aca="false">IF(E19="","",MAX(0,(B19-D19)/E19))</f>
        <v/>
      </c>
    </row>
    <row r="20" customFormat="false" ht="15" hidden="false" customHeight="false" outlineLevel="0" collapsed="false">
      <c r="A20" s="5"/>
      <c r="B20" s="17"/>
      <c r="C20" s="16"/>
      <c r="D20" s="17"/>
      <c r="E20" s="30" t="str">
        <f aca="false">IF(OR(A20="",C20=""),"",MAX(1,(YEAR(C20)-YEAR(Setup!$B$4))*12+MONTH(C20)-MONTH(Setup!$B$4)))</f>
        <v/>
      </c>
      <c r="F20" s="18" t="str">
        <f aca="false">IF(E20="","",MAX(0,(B20-D20)/E20))</f>
        <v/>
      </c>
    </row>
    <row r="21" customFormat="false" ht="15" hidden="false" customHeight="false" outlineLevel="0" collapsed="false">
      <c r="A21" s="5"/>
      <c r="B21" s="17"/>
      <c r="C21" s="16"/>
      <c r="D21" s="17"/>
      <c r="E21" s="30" t="str">
        <f aca="false">IF(OR(A21="",C21=""),"",MAX(1,(YEAR(C21)-YEAR(Setup!$B$4))*12+MONTH(C21)-MONTH(Setup!$B$4)))</f>
        <v/>
      </c>
      <c r="F21" s="18" t="str">
        <f aca="false">IF(E21="","",MAX(0,(B21-D21)/E21))</f>
        <v/>
      </c>
    </row>
    <row r="22" customFormat="false" ht="15" hidden="false" customHeight="false" outlineLevel="0" collapsed="false">
      <c r="A22" s="5"/>
      <c r="B22" s="17"/>
      <c r="C22" s="16"/>
      <c r="D22" s="17"/>
      <c r="E22" s="30" t="str">
        <f aca="false">IF(OR(A22="",C22=""),"",MAX(1,(YEAR(C22)-YEAR(Setup!$B$4))*12+MONTH(C22)-MONTH(Setup!$B$4)))</f>
        <v/>
      </c>
      <c r="F22" s="18" t="str">
        <f aca="false">IF(E22="","",MAX(0,(B22-D22)/E22))</f>
        <v/>
      </c>
    </row>
    <row r="23" customFormat="false" ht="15" hidden="false" customHeight="false" outlineLevel="0" collapsed="false">
      <c r="A23" s="5"/>
      <c r="B23" s="17"/>
      <c r="C23" s="16"/>
      <c r="D23" s="17"/>
      <c r="E23" s="30" t="str">
        <f aca="false">IF(OR(A23="",C23=""),"",MAX(1,(YEAR(C23)-YEAR(Setup!$B$4))*12+MONTH(C23)-MONTH(Setup!$B$4)))</f>
        <v/>
      </c>
      <c r="F23" s="18" t="str">
        <f aca="false">IF(E23="","",MAX(0,(B23-D23)/E23))</f>
        <v/>
      </c>
    </row>
    <row r="24" customFormat="false" ht="15" hidden="false" customHeight="false" outlineLevel="0" collapsed="false">
      <c r="A24" s="5"/>
      <c r="B24" s="17"/>
      <c r="C24" s="16"/>
      <c r="D24" s="17"/>
      <c r="E24" s="30" t="str">
        <f aca="false">IF(OR(A24="",C24=""),"",MAX(1,(YEAR(C24)-YEAR(Setup!$B$4))*12+MONTH(C24)-MONTH(Setup!$B$4)))</f>
        <v/>
      </c>
      <c r="F24" s="18" t="str">
        <f aca="false">IF(E24="","",MAX(0,(B24-D24)/E24))</f>
        <v/>
      </c>
    </row>
    <row r="25" customFormat="false" ht="15" hidden="false" customHeight="false" outlineLevel="0" collapsed="false">
      <c r="A25" s="5"/>
      <c r="B25" s="17"/>
      <c r="C25" s="16"/>
      <c r="D25" s="17"/>
      <c r="E25" s="30" t="str">
        <f aca="false">IF(OR(A25="",C25=""),"",MAX(1,(YEAR(C25)-YEAR(Setup!$B$4))*12+MONTH(C25)-MONTH(Setup!$B$4)))</f>
        <v/>
      </c>
      <c r="F25" s="18" t="str">
        <f aca="false">IF(E25="","",MAX(0,(B25-D25)/E25))</f>
        <v/>
      </c>
    </row>
    <row r="27" customFormat="false" ht="15" hidden="false" customHeight="false" outlineLevel="0" collapsed="false">
      <c r="A27" s="25" t="s">
        <v>147</v>
      </c>
      <c r="F27" s="21" t="n">
        <f aca="false">SUM(F11:F25)</f>
        <v>416.666666666667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4" min="3" style="0" width="16"/>
    <col collapsed="false" customWidth="true" hidden="false" outlineLevel="0" max="5" min="5" style="0" width="20"/>
  </cols>
  <sheetData>
    <row r="1" customFormat="false" ht="19.7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148</v>
      </c>
    </row>
    <row r="4" customFormat="false" ht="15" hidden="false" customHeight="false" outlineLevel="0" collapsed="false">
      <c r="A4" s="8" t="s">
        <v>149</v>
      </c>
      <c r="B4" s="30" t="n">
        <f aca="false">YEAR(Setup!$B$4)</f>
        <v>2026</v>
      </c>
    </row>
    <row r="6" customFormat="false" ht="15" hidden="false" customHeight="false" outlineLevel="0" collapsed="false">
      <c r="A6" s="15" t="s">
        <v>150</v>
      </c>
      <c r="B6" s="15" t="s">
        <v>151</v>
      </c>
      <c r="C6" s="15" t="s">
        <v>152</v>
      </c>
      <c r="D6" s="15" t="s">
        <v>153</v>
      </c>
      <c r="E6" s="15" t="s">
        <v>154</v>
      </c>
    </row>
    <row r="7" customFormat="false" ht="15" hidden="false" customHeight="false" outlineLevel="0" collapsed="false">
      <c r="A7" s="25" t="s">
        <v>155</v>
      </c>
      <c r="B7" s="14" t="n">
        <f aca="false">DATE($B$4,1,1)</f>
        <v>46023</v>
      </c>
      <c r="C7" s="14" t="n">
        <f aca="false">DATE($B$4,3,31)</f>
        <v>46112</v>
      </c>
      <c r="D7" s="14" t="n">
        <f aca="false">DATE($B$4+0,4,15)</f>
        <v>46127</v>
      </c>
      <c r="E7" s="20" t="n">
        <f aca="false">SUMIFS('Income Log'!$E$4:$E$203,'Income Log'!$A$4:$A$203,"&gt;="&amp;B7,'Income Log'!$A$4:$A$203,"&lt;="&amp;C7)</f>
        <v>0</v>
      </c>
    </row>
    <row r="8" customFormat="false" ht="15" hidden="false" customHeight="false" outlineLevel="0" collapsed="false">
      <c r="A8" s="25" t="s">
        <v>156</v>
      </c>
      <c r="B8" s="14" t="n">
        <f aca="false">DATE($B$4,4,1)</f>
        <v>46113</v>
      </c>
      <c r="C8" s="14" t="n">
        <f aca="false">DATE($B$4,5,31)</f>
        <v>46173</v>
      </c>
      <c r="D8" s="14" t="n">
        <f aca="false">DATE($B$4+0,6,15)</f>
        <v>46188</v>
      </c>
      <c r="E8" s="20" t="n">
        <f aca="false">SUMIFS('Income Log'!$E$4:$E$203,'Income Log'!$A$4:$A$203,"&gt;="&amp;B8,'Income Log'!$A$4:$A$203,"&lt;="&amp;C8)</f>
        <v>0</v>
      </c>
    </row>
    <row r="9" customFormat="false" ht="15" hidden="false" customHeight="false" outlineLevel="0" collapsed="false">
      <c r="A9" s="25" t="s">
        <v>157</v>
      </c>
      <c r="B9" s="14" t="n">
        <f aca="false">DATE($B$4,6,1)</f>
        <v>46174</v>
      </c>
      <c r="C9" s="14" t="n">
        <f aca="false">DATE($B$4,8,31)</f>
        <v>46265</v>
      </c>
      <c r="D9" s="14" t="n">
        <f aca="false">DATE($B$4+0,9,15)</f>
        <v>46280</v>
      </c>
      <c r="E9" s="20" t="n">
        <f aca="false">SUMIFS('Income Log'!$E$4:$E$203,'Income Log'!$A$4:$A$203,"&gt;="&amp;B9,'Income Log'!$A$4:$A$203,"&lt;="&amp;C9)</f>
        <v>3850</v>
      </c>
    </row>
    <row r="10" customFormat="false" ht="15" hidden="false" customHeight="false" outlineLevel="0" collapsed="false">
      <c r="A10" s="25" t="s">
        <v>158</v>
      </c>
      <c r="B10" s="14" t="n">
        <f aca="false">DATE($B$4,9,1)</f>
        <v>46266</v>
      </c>
      <c r="C10" s="14" t="n">
        <f aca="false">DATE($B$4,12,31)</f>
        <v>46387</v>
      </c>
      <c r="D10" s="14" t="n">
        <f aca="false">DATE($B$4+1,1,15)</f>
        <v>46402</v>
      </c>
      <c r="E10" s="20" t="n">
        <f aca="false">SUMIFS('Income Log'!$E$4:$E$203,'Income Log'!$A$4:$A$203,"&gt;="&amp;B10,'Income Log'!$A$4:$A$203,"&lt;="&amp;C10)</f>
        <v>1050</v>
      </c>
    </row>
    <row r="11" customFormat="false" ht="15" hidden="false" customHeight="false" outlineLevel="0" collapsed="false">
      <c r="A11" s="25" t="s">
        <v>159</v>
      </c>
      <c r="E11" s="21" t="n">
        <f aca="false">SUM(E7:E10)</f>
        <v>4900</v>
      </c>
    </row>
    <row r="13" customFormat="false" ht="30" hidden="false" customHeight="true" outlineLevel="0" collapsed="false">
      <c r="A13" s="24" t="s">
        <v>160</v>
      </c>
      <c r="B13" s="24"/>
      <c r="C13" s="24"/>
      <c r="D13" s="24"/>
      <c r="E13" s="24"/>
    </row>
    <row r="14" customFormat="false" ht="15" hidden="false" customHeight="false" outlineLevel="0" collapsed="false">
      <c r="A14" s="24"/>
      <c r="B14" s="24"/>
      <c r="C14" s="24"/>
      <c r="D14" s="24"/>
      <c r="E14" s="24"/>
    </row>
    <row r="15" customFormat="false" ht="15" hidden="false" customHeight="false" outlineLevel="0" collapsed="false">
      <c r="A15" s="24"/>
      <c r="B15" s="24"/>
      <c r="C15" s="24"/>
      <c r="D15" s="24"/>
      <c r="E15" s="24"/>
    </row>
  </sheetData>
  <mergeCells count="1">
    <mergeCell ref="A13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162</v>
      </c>
    </row>
    <row r="4" customFormat="false" ht="15" hidden="false" customHeight="false" outlineLevel="0" collapsed="false">
      <c r="A4" s="15"/>
      <c r="B4" s="15" t="s">
        <v>163</v>
      </c>
      <c r="C4" s="15" t="s">
        <v>164</v>
      </c>
      <c r="D4" s="15" t="s">
        <v>165</v>
      </c>
    </row>
    <row r="5" customFormat="false" ht="15" hidden="false" customHeight="false" outlineLevel="0" collapsed="false">
      <c r="A5" s="25" t="s">
        <v>53</v>
      </c>
      <c r="B5" s="11" t="n">
        <f aca="false">'Income Log'!J17</f>
        <v>3100</v>
      </c>
      <c r="C5" s="11" t="n">
        <f aca="false">'Income Log'!J18</f>
        <v>4900</v>
      </c>
      <c r="D5" s="11" t="n">
        <f aca="false">'Income Log'!J19</f>
        <v>6800</v>
      </c>
    </row>
    <row r="6" customFormat="false" ht="15" hidden="false" customHeight="false" outlineLevel="0" collapsed="false">
      <c r="A6" s="8" t="s">
        <v>49</v>
      </c>
      <c r="B6" s="20" t="n">
        <f aca="false">B5*Setup!$B$5</f>
        <v>775</v>
      </c>
      <c r="C6" s="20" t="n">
        <f aca="false">C5*Setup!$B$5</f>
        <v>1225</v>
      </c>
      <c r="D6" s="20" t="n">
        <f aca="false">D5*Setup!$B$5</f>
        <v>1700</v>
      </c>
    </row>
    <row r="7" customFormat="false" ht="15" hidden="false" customHeight="false" outlineLevel="0" collapsed="false">
      <c r="A7" s="25" t="s">
        <v>166</v>
      </c>
      <c r="B7" s="21" t="n">
        <f aca="false">B5-B6</f>
        <v>2325</v>
      </c>
      <c r="C7" s="21" t="n">
        <f aca="false">C5-C6</f>
        <v>3675</v>
      </c>
      <c r="D7" s="21" t="n">
        <f aca="false">D5-D6</f>
        <v>5100</v>
      </c>
    </row>
    <row r="8" customFormat="false" ht="15" hidden="false" customHeight="false" outlineLevel="0" collapsed="false">
      <c r="A8" s="8" t="s">
        <v>167</v>
      </c>
      <c r="B8" s="20" t="n">
        <f aca="false">MAX(0,MIN(B7,'Zero-Based Plan'!$C$9))</f>
        <v>2325</v>
      </c>
      <c r="C8" s="20" t="n">
        <f aca="false">MAX(0,MIN(C7,'Zero-Based Plan'!$C$9))</f>
        <v>2780</v>
      </c>
      <c r="D8" s="20" t="n">
        <f aca="false">MAX(0,MIN(D7,'Zero-Based Plan'!$C$9))</f>
        <v>2780</v>
      </c>
    </row>
    <row r="9" customFormat="false" ht="15" hidden="false" customHeight="false" outlineLevel="0" collapsed="false">
      <c r="A9" s="8" t="s">
        <v>168</v>
      </c>
      <c r="B9" s="20" t="n">
        <f aca="false">MAX(0,MIN(B7-B8,'Zero-Based Plan'!$C$10))</f>
        <v>0</v>
      </c>
      <c r="C9" s="20" t="n">
        <f aca="false">MAX(0,MIN(C7-C8,'Zero-Based Plan'!$C$10))</f>
        <v>230</v>
      </c>
      <c r="D9" s="20" t="n">
        <f aca="false">MAX(0,MIN(D7-D8,'Zero-Based Plan'!$C$10))</f>
        <v>230</v>
      </c>
    </row>
    <row r="10" customFormat="false" ht="15" hidden="false" customHeight="false" outlineLevel="0" collapsed="false">
      <c r="A10" s="8" t="s">
        <v>105</v>
      </c>
      <c r="B10" s="20" t="n">
        <f aca="false">MAX(0,MIN(B7-SUM(B8:B9),'Zero-Based Plan'!$C$11))</f>
        <v>0</v>
      </c>
      <c r="C10" s="20" t="n">
        <f aca="false">MAX(0,MIN(C7-SUM(C8:C9),'Zero-Based Plan'!$C$11))</f>
        <v>500</v>
      </c>
      <c r="D10" s="20" t="n">
        <f aca="false">MAX(0,MIN(D7-SUM(D8:D9),'Zero-Based Plan'!$C$11))</f>
        <v>500</v>
      </c>
    </row>
    <row r="11" customFormat="false" ht="15" hidden="false" customHeight="false" outlineLevel="0" collapsed="false">
      <c r="A11" s="8" t="s">
        <v>107</v>
      </c>
      <c r="B11" s="20" t="n">
        <f aca="false">MAX(0,MIN(B7-SUM(B8:B10),'Zero-Based Plan'!$C$12))</f>
        <v>0</v>
      </c>
      <c r="C11" s="20" t="n">
        <f aca="false">MAX(0,MIN(C7-SUM(C8:C10),'Zero-Based Plan'!$C$12))</f>
        <v>165</v>
      </c>
      <c r="D11" s="20" t="n">
        <f aca="false">MAX(0,MIN(D7-SUM(D8:D10),'Zero-Based Plan'!$C$12))</f>
        <v>416.666666666667</v>
      </c>
    </row>
    <row r="12" customFormat="false" ht="15" hidden="false" customHeight="false" outlineLevel="0" collapsed="false">
      <c r="A12" s="8" t="s">
        <v>169</v>
      </c>
      <c r="B12" s="20" t="n">
        <f aca="false">MAX(0,MIN(B7-SUM(B8:B11),'Zero-Based Plan'!$C$13))</f>
        <v>0</v>
      </c>
      <c r="C12" s="20" t="n">
        <f aca="false">MAX(0,MIN(C7-SUM(C8:C11),'Zero-Based Plan'!$C$13))</f>
        <v>0</v>
      </c>
      <c r="D12" s="20" t="n">
        <f aca="false">MAX(0,MIN(D7-SUM(D8:D11),'Zero-Based Plan'!$C$13))</f>
        <v>210</v>
      </c>
    </row>
    <row r="13" customFormat="false" ht="15" hidden="false" customHeight="false" outlineLevel="0" collapsed="false">
      <c r="A13" s="25" t="s">
        <v>170</v>
      </c>
      <c r="B13" s="21" t="n">
        <f aca="false">B7-SUM(B8:B12)</f>
        <v>0</v>
      </c>
      <c r="C13" s="21" t="n">
        <f aca="false">C7-SUM(C8:C12)</f>
        <v>0</v>
      </c>
      <c r="D13" s="21" t="n">
        <f aca="false">D7-SUM(D8:D12)</f>
        <v>963.333333333333</v>
      </c>
    </row>
    <row r="14" customFormat="false" ht="15" hidden="false" customHeight="false" outlineLevel="0" collapsed="false">
      <c r="A14" s="25" t="s">
        <v>171</v>
      </c>
      <c r="B14" s="20" t="n">
        <f aca="false">'Zero-Based Plan'!$C$9-B8</f>
        <v>455</v>
      </c>
      <c r="C14" s="20" t="n">
        <f aca="false">'Zero-Based Plan'!$C$9-C8</f>
        <v>0</v>
      </c>
      <c r="D14" s="20" t="n">
        <f aca="false">'Zero-Based Plan'!$C$9-D8</f>
        <v>0</v>
      </c>
    </row>
    <row r="16" customFormat="false" ht="15" hidden="false" customHeight="true" outlineLevel="0" collapsed="false">
      <c r="A16" s="24" t="s">
        <v>172</v>
      </c>
      <c r="B16" s="24"/>
      <c r="C16" s="24"/>
      <c r="D16" s="24"/>
    </row>
    <row r="17" customFormat="false" ht="15" hidden="false" customHeight="false" outlineLevel="0" collapsed="false">
      <c r="A17" s="24"/>
      <c r="B17" s="24"/>
      <c r="C17" s="24"/>
      <c r="D17" s="24"/>
    </row>
  </sheetData>
  <mergeCells count="1">
    <mergeCell ref="A16:D17"/>
  </mergeCells>
  <conditionalFormatting sqref="B14:D14">
    <cfRule type="expression" priority="2" aboveAverage="0" equalAverage="0" bottom="0" percent="0" rank="0" text="" dxfId="0">
      <formula>B14&gt;0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4" min="2" style="0" width="14"/>
    <col collapsed="false" customWidth="true" hidden="false" outlineLevel="0" max="5" min="5" style="0" width="60"/>
  </cols>
  <sheetData>
    <row r="1" customFormat="false" ht="19.7" hidden="false" customHeight="false" outlineLevel="0" collapsed="false">
      <c r="A1" s="1" t="s">
        <v>173</v>
      </c>
    </row>
    <row r="2" customFormat="false" ht="15" hidden="false" customHeight="false" outlineLevel="0" collapsed="false">
      <c r="A2" s="2" t="s">
        <v>174</v>
      </c>
    </row>
    <row r="4" customFormat="false" ht="15" hidden="false" customHeight="false" outlineLevel="0" collapsed="false">
      <c r="A4" s="15"/>
      <c r="B4" s="15" t="s">
        <v>175</v>
      </c>
      <c r="C4" s="15" t="s">
        <v>176</v>
      </c>
      <c r="D4" s="15" t="s">
        <v>123</v>
      </c>
    </row>
    <row r="5" customFormat="false" ht="15" hidden="false" customHeight="false" outlineLevel="0" collapsed="false">
      <c r="A5" s="25" t="s">
        <v>53</v>
      </c>
      <c r="B5" s="20" t="n">
        <f aca="false">Setup!$B$6</f>
        <v>3500</v>
      </c>
      <c r="C5" s="20" t="n">
        <f aca="false">'Zero-Based Plan'!B4</f>
        <v>4200</v>
      </c>
      <c r="D5" s="20" t="n">
        <f aca="false">C5-B5</f>
        <v>700</v>
      </c>
      <c r="E5" s="7" t="s">
        <v>177</v>
      </c>
    </row>
    <row r="6" customFormat="false" ht="22.35" hidden="false" customHeight="false" outlineLevel="0" collapsed="false">
      <c r="A6" s="25" t="s">
        <v>101</v>
      </c>
      <c r="B6" s="20" t="n">
        <f aca="false">'Zero-Based Plan'!D9</f>
        <v>2780</v>
      </c>
      <c r="C6" s="17"/>
      <c r="D6" s="18" t="str">
        <f aca="false">IF(C6="","",C6-B6)</f>
        <v/>
      </c>
      <c r="E6" s="7" t="s">
        <v>178</v>
      </c>
    </row>
    <row r="7" customFormat="false" ht="15" hidden="false" customHeight="false" outlineLevel="0" collapsed="false">
      <c r="A7" s="25" t="s">
        <v>103</v>
      </c>
      <c r="B7" s="20" t="n">
        <f aca="false">'Zero-Based Plan'!D10</f>
        <v>230</v>
      </c>
      <c r="C7" s="17"/>
      <c r="D7" s="18" t="str">
        <f aca="false">IF(C7="","",C7-B7)</f>
        <v/>
      </c>
    </row>
    <row r="8" customFormat="false" ht="15" hidden="false" customHeight="false" outlineLevel="0" collapsed="false">
      <c r="A8" s="25" t="s">
        <v>105</v>
      </c>
      <c r="B8" s="20" t="n">
        <f aca="false">'Zero-Based Plan'!D11</f>
        <v>140</v>
      </c>
      <c r="C8" s="17"/>
      <c r="D8" s="18" t="str">
        <f aca="false">IF(C8="","",C8-B8)</f>
        <v/>
      </c>
    </row>
    <row r="9" customFormat="false" ht="15" hidden="false" customHeight="false" outlineLevel="0" collapsed="false">
      <c r="A9" s="25" t="s">
        <v>107</v>
      </c>
      <c r="B9" s="20" t="n">
        <f aca="false">'Zero-Based Plan'!D12</f>
        <v>0</v>
      </c>
      <c r="C9" s="17"/>
      <c r="D9" s="18" t="str">
        <f aca="false">IF(C9="","",C9-B9)</f>
        <v/>
      </c>
    </row>
    <row r="10" customFormat="false" ht="15" hidden="false" customHeight="false" outlineLevel="0" collapsed="false">
      <c r="A10" s="25" t="s">
        <v>109</v>
      </c>
      <c r="B10" s="20" t="n">
        <f aca="false">'Zero-Based Plan'!D13</f>
        <v>0</v>
      </c>
      <c r="C10" s="17"/>
      <c r="D10" s="18" t="str">
        <f aca="false">IF(C10="","",C10-B10)</f>
        <v/>
      </c>
    </row>
  </sheetData>
  <conditionalFormatting sqref="D6:D10">
    <cfRule type="expression" priority="2" aboveAverage="0" equalAverage="0" bottom="0" percent="0" rank="0" text="" dxfId="1">
      <formula>AND(ISNUMBER(D6),D6&gt;0)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4" min="3" style="0" width="18"/>
  </cols>
  <sheetData>
    <row r="1" customFormat="false" ht="19.7" hidden="false" customHeight="false" outlineLevel="0" collapsed="false">
      <c r="A1" s="1" t="s">
        <v>179</v>
      </c>
    </row>
    <row r="2" customFormat="false" ht="15" hidden="false" customHeight="false" outlineLevel="0" collapsed="false">
      <c r="A2" s="8" t="s">
        <v>180</v>
      </c>
    </row>
    <row r="4" customFormat="false" ht="15" hidden="false" customHeight="false" outlineLevel="0" collapsed="false">
      <c r="A4" s="31" t="s">
        <v>181</v>
      </c>
    </row>
    <row r="5" customFormat="false" ht="15" hidden="false" customHeight="false" outlineLevel="0" collapsed="false">
      <c r="A5" s="15" t="s">
        <v>45</v>
      </c>
      <c r="B5" s="15" t="s">
        <v>46</v>
      </c>
      <c r="C5" s="15" t="s">
        <v>48</v>
      </c>
      <c r="D5" s="15" t="s">
        <v>182</v>
      </c>
    </row>
    <row r="6" customFormat="false" ht="18" hidden="false" customHeight="true" outlineLevel="0" collapsed="false">
      <c r="A6" s="32"/>
      <c r="B6" s="32"/>
      <c r="C6" s="32"/>
      <c r="D6" s="32"/>
    </row>
    <row r="7" customFormat="false" ht="18" hidden="false" customHeight="true" outlineLevel="0" collapsed="false">
      <c r="A7" s="32"/>
      <c r="B7" s="32"/>
      <c r="C7" s="32"/>
      <c r="D7" s="32"/>
    </row>
    <row r="8" customFormat="false" ht="18" hidden="false" customHeight="true" outlineLevel="0" collapsed="false">
      <c r="A8" s="32"/>
      <c r="B8" s="32"/>
      <c r="C8" s="32"/>
      <c r="D8" s="32"/>
    </row>
    <row r="9" customFormat="false" ht="18" hidden="false" customHeight="true" outlineLevel="0" collapsed="false">
      <c r="A9" s="32"/>
      <c r="B9" s="32"/>
      <c r="C9" s="32"/>
      <c r="D9" s="32"/>
    </row>
    <row r="10" customFormat="false" ht="18" hidden="false" customHeight="true" outlineLevel="0" collapsed="false">
      <c r="A10" s="32"/>
      <c r="B10" s="32"/>
      <c r="C10" s="32"/>
      <c r="D10" s="32"/>
    </row>
    <row r="11" customFormat="false" ht="18" hidden="false" customHeight="true" outlineLevel="0" collapsed="false">
      <c r="A11" s="32"/>
      <c r="B11" s="32"/>
      <c r="C11" s="32"/>
      <c r="D11" s="32"/>
    </row>
    <row r="12" customFormat="false" ht="18" hidden="false" customHeight="true" outlineLevel="0" collapsed="false">
      <c r="A12" s="32"/>
      <c r="B12" s="32"/>
      <c r="C12" s="32"/>
      <c r="D12" s="32"/>
    </row>
    <row r="13" customFormat="false" ht="18" hidden="false" customHeight="true" outlineLevel="0" collapsed="false">
      <c r="A13" s="32"/>
      <c r="B13" s="32"/>
      <c r="C13" s="32"/>
      <c r="D13" s="32"/>
    </row>
    <row r="15" customFormat="false" ht="15" hidden="false" customHeight="false" outlineLevel="0" collapsed="false">
      <c r="A15" s="31" t="s">
        <v>183</v>
      </c>
    </row>
    <row r="16" customFormat="false" ht="15" hidden="false" customHeight="false" outlineLevel="0" collapsed="false">
      <c r="A16" s="15" t="s">
        <v>69</v>
      </c>
      <c r="B16" s="15" t="s">
        <v>96</v>
      </c>
      <c r="C16" s="15" t="s">
        <v>97</v>
      </c>
      <c r="D16" s="15" t="s">
        <v>98</v>
      </c>
    </row>
    <row r="17" customFormat="false" ht="18" hidden="false" customHeight="true" outlineLevel="0" collapsed="false">
      <c r="A17" s="33" t="s">
        <v>184</v>
      </c>
      <c r="B17" s="32"/>
      <c r="C17" s="32"/>
      <c r="D17" s="32"/>
    </row>
    <row r="18" customFormat="false" ht="18" hidden="false" customHeight="true" outlineLevel="0" collapsed="false">
      <c r="A18" s="33" t="s">
        <v>185</v>
      </c>
      <c r="B18" s="32"/>
      <c r="C18" s="32"/>
      <c r="D18" s="32"/>
    </row>
    <row r="19" customFormat="false" ht="18" hidden="false" customHeight="true" outlineLevel="0" collapsed="false">
      <c r="A19" s="33" t="s">
        <v>186</v>
      </c>
      <c r="B19" s="32"/>
      <c r="C19" s="32"/>
      <c r="D19" s="32"/>
    </row>
    <row r="20" customFormat="false" ht="18" hidden="false" customHeight="true" outlineLevel="0" collapsed="false">
      <c r="A20" s="33" t="s">
        <v>187</v>
      </c>
      <c r="B20" s="32"/>
      <c r="C20" s="32"/>
      <c r="D20" s="32"/>
    </row>
    <row r="21" customFormat="false" ht="18" hidden="false" customHeight="true" outlineLevel="0" collapsed="false">
      <c r="A21" s="33" t="s">
        <v>188</v>
      </c>
      <c r="B21" s="32"/>
      <c r="C21" s="32"/>
      <c r="D21" s="32"/>
    </row>
    <row r="22" customFormat="false" ht="18" hidden="false" customHeight="true" outlineLevel="0" collapsed="false">
      <c r="A22" s="33" t="s">
        <v>170</v>
      </c>
      <c r="B22" s="32"/>
      <c r="C22" s="32"/>
      <c r="D22" s="32"/>
    </row>
    <row r="24" customFormat="false" ht="15" hidden="false" customHeight="false" outlineLevel="0" collapsed="false">
      <c r="A24" s="31" t="s">
        <v>189</v>
      </c>
    </row>
    <row r="25" customFormat="false" ht="15" hidden="false" customHeight="false" outlineLevel="0" collapsed="false">
      <c r="A25" s="15" t="s">
        <v>96</v>
      </c>
      <c r="B25" s="15" t="s">
        <v>48</v>
      </c>
      <c r="C25" s="15" t="s">
        <v>190</v>
      </c>
      <c r="D25" s="15" t="s">
        <v>143</v>
      </c>
    </row>
    <row r="26" customFormat="false" ht="18" hidden="false" customHeight="true" outlineLevel="0" collapsed="false">
      <c r="A26" s="32"/>
      <c r="B26" s="32"/>
      <c r="C26" s="32"/>
      <c r="D26" s="32"/>
    </row>
    <row r="27" customFormat="false" ht="18" hidden="false" customHeight="true" outlineLevel="0" collapsed="false">
      <c r="A27" s="32"/>
      <c r="B27" s="32"/>
      <c r="C27" s="32"/>
      <c r="D27" s="32"/>
    </row>
    <row r="28" customFormat="false" ht="18" hidden="false" customHeight="true" outlineLevel="0" collapsed="false">
      <c r="A28" s="32"/>
      <c r="B28" s="32"/>
      <c r="C28" s="32"/>
      <c r="D28" s="32"/>
    </row>
    <row r="29" customFormat="false" ht="18" hidden="false" customHeight="true" outlineLevel="0" collapsed="false">
      <c r="A29" s="32"/>
      <c r="B29" s="32"/>
      <c r="C29" s="32"/>
      <c r="D29" s="32"/>
    </row>
    <row r="31" customFormat="false" ht="15" hidden="false" customHeight="false" outlineLevel="0" collapsed="false">
      <c r="A31" s="34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2026-09-21T04:10:06Z</dcterms:created>
  <dc:creator>openpyxl</dc:creator>
  <dc:description/>
  <dc:language>en-US</dc:language>
  <cp:lastModifiedBy/>
  <dcterms:modified xsi:type="dcterms:W3CDTF">2026-09-21T04:10:06Z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